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Z:\CPL\2024\PROCESSOS ADMINISTRATIVOS\46112024-62 - SEGURANÇA DA CONECTIVIDADE WIRELESS\5. Edital\"/>
    </mc:Choice>
  </mc:AlternateContent>
  <xr:revisionPtr revIDLastSave="0" documentId="13_ncr:1_{C6986572-71A9-4A79-A86D-A9A771D73953}" xr6:coauthVersionLast="47" xr6:coauthVersionMax="47" xr10:uidLastSave="{00000000-0000-0000-0000-000000000000}"/>
  <bookViews>
    <workbookView xWindow="22380" yWindow="780" windowWidth="18000" windowHeight="9270" xr2:uid="{0AAACC58-3659-43A2-924C-16F56B5B6B7A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1" i="1" l="1"/>
  <c r="J105" i="1"/>
  <c r="J107" i="1"/>
  <c r="I107" i="1"/>
  <c r="H107" i="1"/>
  <c r="I105" i="1"/>
  <c r="H105" i="1"/>
  <c r="J106" i="1"/>
  <c r="I106" i="1"/>
  <c r="H106" i="1"/>
  <c r="M107" i="1"/>
  <c r="M106" i="1"/>
  <c r="M105" i="1"/>
  <c r="L107" i="1"/>
  <c r="L105" i="1"/>
  <c r="L106" i="1"/>
  <c r="K107" i="1"/>
  <c r="K106" i="1"/>
  <c r="K105" i="1"/>
  <c r="G97" i="1"/>
  <c r="R96" i="1"/>
  <c r="R95" i="1"/>
  <c r="R94" i="1"/>
  <c r="Q97" i="1"/>
  <c r="P97" i="1"/>
  <c r="O97" i="1"/>
  <c r="N97" i="1"/>
  <c r="M97" i="1"/>
  <c r="L97" i="1"/>
  <c r="K97" i="1"/>
  <c r="J97" i="1"/>
  <c r="I97" i="1"/>
  <c r="F97" i="1"/>
  <c r="E97" i="1"/>
  <c r="K85" i="1"/>
  <c r="L84" i="1"/>
  <c r="K84" i="1"/>
  <c r="J84" i="1"/>
  <c r="L83" i="1"/>
  <c r="K83" i="1"/>
  <c r="M82" i="1"/>
  <c r="K82" i="1"/>
  <c r="O82" i="1" s="1"/>
  <c r="J82" i="1"/>
  <c r="L82" i="1" s="1"/>
  <c r="L85" i="1" s="1"/>
  <c r="H83" i="1"/>
  <c r="H82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53" i="1"/>
  <c r="Q71" i="1"/>
  <c r="P71" i="1"/>
  <c r="O71" i="1"/>
  <c r="M71" i="1"/>
  <c r="K71" i="1"/>
  <c r="J71" i="1"/>
  <c r="I71" i="1"/>
  <c r="H71" i="1"/>
  <c r="G71" i="1"/>
  <c r="F71" i="1"/>
  <c r="E71" i="1"/>
  <c r="C71" i="1"/>
  <c r="D71" i="1"/>
  <c r="B71" i="1"/>
  <c r="I43" i="1"/>
  <c r="J43" i="1" s="1"/>
  <c r="N43" i="1" s="1"/>
  <c r="J42" i="1"/>
  <c r="L42" i="1" s="1"/>
  <c r="K42" i="1"/>
  <c r="O42" i="1" s="1"/>
  <c r="H42" i="1"/>
  <c r="J41" i="1"/>
  <c r="L41" i="1" s="1"/>
  <c r="K41" i="1"/>
  <c r="O41" i="1" s="1"/>
  <c r="H41" i="1"/>
  <c r="L40" i="1"/>
  <c r="H43" i="1"/>
  <c r="H40" i="1"/>
  <c r="H39" i="1"/>
  <c r="H38" i="1"/>
  <c r="H37" i="1"/>
  <c r="H36" i="1"/>
  <c r="H35" i="1"/>
  <c r="H34" i="1"/>
  <c r="O33" i="1"/>
  <c r="N33" i="1"/>
  <c r="L33" i="1"/>
  <c r="M33" i="1"/>
  <c r="H33" i="1"/>
  <c r="O31" i="1"/>
  <c r="N31" i="1"/>
  <c r="M31" i="1"/>
  <c r="L31" i="1"/>
  <c r="O30" i="1"/>
  <c r="N30" i="1"/>
  <c r="M30" i="1"/>
  <c r="L30" i="1"/>
  <c r="O29" i="1"/>
  <c r="N29" i="1"/>
  <c r="M29" i="1"/>
  <c r="L29" i="1"/>
  <c r="H26" i="1"/>
  <c r="N84" i="1"/>
  <c r="J83" i="1"/>
  <c r="H84" i="1"/>
  <c r="K27" i="1"/>
  <c r="M27" i="1" s="1"/>
  <c r="K28" i="1"/>
  <c r="O28" i="1" s="1"/>
  <c r="K29" i="1"/>
  <c r="K30" i="1"/>
  <c r="K31" i="1"/>
  <c r="K32" i="1"/>
  <c r="M32" i="1" s="1"/>
  <c r="K33" i="1"/>
  <c r="K34" i="1"/>
  <c r="O34" i="1" s="1"/>
  <c r="K35" i="1"/>
  <c r="M35" i="1" s="1"/>
  <c r="K36" i="1"/>
  <c r="O36" i="1" s="1"/>
  <c r="K37" i="1"/>
  <c r="M37" i="1" s="1"/>
  <c r="K38" i="1"/>
  <c r="O38" i="1" s="1"/>
  <c r="K39" i="1"/>
  <c r="M39" i="1" s="1"/>
  <c r="K40" i="1"/>
  <c r="M40" i="1" s="1"/>
  <c r="O40" i="1" s="1"/>
  <c r="J27" i="1"/>
  <c r="L27" i="1" s="1"/>
  <c r="J28" i="1"/>
  <c r="L28" i="1" s="1"/>
  <c r="J29" i="1"/>
  <c r="J30" i="1"/>
  <c r="J31" i="1"/>
  <c r="J32" i="1"/>
  <c r="L32" i="1" s="1"/>
  <c r="J33" i="1"/>
  <c r="J34" i="1"/>
  <c r="N34" i="1" s="1"/>
  <c r="J35" i="1"/>
  <c r="L35" i="1" s="1"/>
  <c r="J36" i="1"/>
  <c r="L36" i="1" s="1"/>
  <c r="J37" i="1"/>
  <c r="L37" i="1" s="1"/>
  <c r="J38" i="1"/>
  <c r="N38" i="1" s="1"/>
  <c r="J39" i="1"/>
  <c r="N39" i="1" s="1"/>
  <c r="J40" i="1"/>
  <c r="N40" i="1" s="1"/>
  <c r="H27" i="1"/>
  <c r="H28" i="1"/>
  <c r="H29" i="1"/>
  <c r="H30" i="1"/>
  <c r="H31" i="1"/>
  <c r="H32" i="1"/>
  <c r="K26" i="1"/>
  <c r="J26" i="1"/>
  <c r="N26" i="1" s="1"/>
  <c r="N82" i="1" l="1"/>
  <c r="J85" i="1"/>
  <c r="M84" i="1"/>
  <c r="O84" i="1" s="1"/>
  <c r="O85" i="1" s="1"/>
  <c r="N41" i="1"/>
  <c r="M42" i="1"/>
  <c r="L43" i="1"/>
  <c r="M41" i="1"/>
  <c r="N42" i="1"/>
  <c r="K43" i="1"/>
  <c r="K44" i="1" s="1"/>
  <c r="L38" i="1"/>
  <c r="L39" i="1"/>
  <c r="O39" i="1"/>
  <c r="M38" i="1"/>
  <c r="O37" i="1"/>
  <c r="M36" i="1"/>
  <c r="N37" i="1"/>
  <c r="M34" i="1"/>
  <c r="O32" i="1"/>
  <c r="M28" i="1"/>
  <c r="L26" i="1"/>
  <c r="L34" i="1"/>
  <c r="N83" i="1"/>
  <c r="O26" i="1"/>
  <c r="N36" i="1"/>
  <c r="N32" i="1"/>
  <c r="N28" i="1"/>
  <c r="M26" i="1"/>
  <c r="N35" i="1"/>
  <c r="N27" i="1"/>
  <c r="O35" i="1"/>
  <c r="O27" i="1"/>
  <c r="J44" i="1"/>
  <c r="M83" i="1"/>
  <c r="O83" i="1" s="1"/>
  <c r="N85" i="1" l="1"/>
  <c r="M85" i="1"/>
  <c r="O43" i="1"/>
  <c r="M43" i="1"/>
  <c r="L44" i="1"/>
  <c r="N44" i="1"/>
  <c r="O44" i="1"/>
  <c r="M44" i="1" l="1"/>
</calcChain>
</file>

<file path=xl/sharedStrings.xml><?xml version="1.0" encoding="utf-8"?>
<sst xmlns="http://schemas.openxmlformats.org/spreadsheetml/2006/main" count="208" uniqueCount="87">
  <si>
    <t>ORÇAMENTO ESTIMATIVO</t>
  </si>
  <si>
    <t>GRUPO 1</t>
  </si>
  <si>
    <t>Item</t>
  </si>
  <si>
    <t>Descrição do serviço</t>
  </si>
  <si>
    <t>CATSER</t>
  </si>
  <si>
    <t>Desembolso</t>
  </si>
  <si>
    <t>Métrica ou Unidade de Medida</t>
  </si>
  <si>
    <t>Quantidade</t>
  </si>
  <si>
    <t>Quant. Total do Item</t>
  </si>
  <si>
    <t>Valor Unitário</t>
  </si>
  <si>
    <t>Valor Mensal</t>
  </si>
  <si>
    <t>Valor Anual</t>
  </si>
  <si>
    <t>(12 meses)</t>
  </si>
  <si>
    <t>Valor Total</t>
  </si>
  <si>
    <r>
      <t>(60 meses</t>
    </r>
    <r>
      <rPr>
        <sz val="11"/>
        <color theme="1"/>
        <rFont val="Aptos Narrow"/>
        <family val="2"/>
        <scheme val="minor"/>
      </rPr>
      <t>)</t>
    </r>
  </si>
  <si>
    <t>Cofen</t>
  </si>
  <si>
    <t>Outros órgãos</t>
  </si>
  <si>
    <t>Mensal</t>
  </si>
  <si>
    <t>Único</t>
  </si>
  <si>
    <t>VALOR TOTAL ESTIMADO DO GRUPO 1 →</t>
  </si>
  <si>
    <t>Quantidade detalhada por órgão participante</t>
  </si>
  <si>
    <t>Quant.</t>
  </si>
  <si>
    <t>Coren-AC</t>
  </si>
  <si>
    <t>Coren-AP</t>
  </si>
  <si>
    <t>Coren-CE</t>
  </si>
  <si>
    <t>Coren-DF</t>
  </si>
  <si>
    <t>Coren-ES</t>
  </si>
  <si>
    <t>Coren-GO</t>
  </si>
  <si>
    <t>Coren-MG</t>
  </si>
  <si>
    <t>Coren-PB</t>
  </si>
  <si>
    <t>Coren-PE</t>
  </si>
  <si>
    <t>Coren-PI</t>
  </si>
  <si>
    <t>Coren-PR</t>
  </si>
  <si>
    <t>Coren-RJ</t>
  </si>
  <si>
    <t>Coren-RN</t>
  </si>
  <si>
    <t>Coren-RO</t>
  </si>
  <si>
    <t>Coren-SE</t>
  </si>
  <si>
    <t>Coren-TO</t>
  </si>
  <si>
    <t>Quantidade Total por item</t>
  </si>
  <si>
    <t>Grupo 1</t>
  </si>
  <si>
    <t>Total por grupo/por órgão</t>
  </si>
  <si>
    <t>GRUPO 2</t>
  </si>
  <si>
    <t>VALOR TOTAL ESTIMADO DO GRUPO 2 →</t>
  </si>
  <si>
    <t>Grupo 2</t>
  </si>
  <si>
    <t>QUADRO RESUMO DO CUSTO DA CONTRATAÇÃO</t>
  </si>
  <si>
    <t>(12 meses)</t>
  </si>
  <si>
    <t>Outros Órgãos</t>
  </si>
  <si>
    <t>Cofen + Outros Órgãos</t>
  </si>
  <si>
    <t>(60 meses)</t>
  </si>
  <si>
    <t>Valor do Grupo 1</t>
  </si>
  <si>
    <t>Valor do Grupo 2</t>
  </si>
  <si>
    <t>VALOR TOTAL ESTIMADO DA CONTRATAÇÃO</t>
  </si>
  <si>
    <t>1. A proponente deverá preencher o Modelo de Proposta de Preços (Anexo III do Edital), observando os valores máximos estimado da contratação indicados nas tabelas abaixo.</t>
  </si>
  <si>
    <t>2. O licitante deverá enviar, quando solicitado pelo pregoeiro, a Proposta de Preços adequada ao último lance ofertado, Garantia de Proposta e documentos de habilitação exigidas no Edital e anexos.</t>
  </si>
  <si>
    <t>3. Nos valores propostos estarão inclusos todos os custos operacionais, encargos previdenciários, trabalhistas, tributários, comerciais e quaisquer outros que incidam direta ou indiretamente na execução do objeto.</t>
  </si>
  <si>
    <t>4. O serviço deverá ser executado conforme o Termo de Referência, que contém a descrição detalhada.</t>
  </si>
  <si>
    <t>5. Não serão aceitos valores superiores aos descritos nas tabelas abaixo.</t>
  </si>
  <si>
    <t>6. Se houver indícios de inexequibilidade da proposta de preço, ou em caso da necessidade de esclarecimentos complementares, poderão ser efetuadas diligências, para que a empresa comprove a exequibilidade da proposta.</t>
  </si>
  <si>
    <t>7. Quando da etapa de lances, deve-se observar que os percentuais de redução, em relação ao valor inicial, das propostas dos licitantes e dos lances ofertados sobre o valor total do grupo deverão ser transpostos linearmente para todos os itens que compõem a planilha de preços do licitante.</t>
  </si>
  <si>
    <t>8. Os preços deverão ser expressos em moeda corrente nacional (Real) com no máximo 02 (duas) casas decimais.</t>
  </si>
  <si>
    <t>Serviços de proteção do tráfego de rede de próxima geração (on premise) do Tipo A</t>
  </si>
  <si>
    <t>Unidade</t>
  </si>
  <si>
    <t>Serviços de proteção do tráfego de rede de próxima geração (on premise) do Tipo B</t>
  </si>
  <si>
    <t>Serviços de proteção do tráfego de rede de próxima geração (on premise) do Tipo C</t>
  </si>
  <si>
    <t>Instalação da solução de proteção do tráfego de rede de próxima geração (on premise) do Tipo A</t>
  </si>
  <si>
    <t>Instalação da solução de proteção do tráfego de rede de próxima geração (on premise) do Tipo B</t>
  </si>
  <si>
    <t>Sob demanda</t>
  </si>
  <si>
    <t>Horas</t>
  </si>
  <si>
    <t>Serviços Técnicos Especializados</t>
  </si>
  <si>
    <t>Instalação da solução de proteção do tráfego de rede de próxima geração (on premise) do Tipo C</t>
  </si>
  <si>
    <t>Treinamento da Solução de Serviços Gerenciados de Firewall</t>
  </si>
  <si>
    <t>Serviços de Solução de proteção para Estações</t>
  </si>
  <si>
    <t>Serviços de Solução de proteção para Servidores</t>
  </si>
  <si>
    <t>Serviços de detecção e resposta 24/7, suportado pelo fabricante da solução de proteção para estações</t>
  </si>
  <si>
    <t>Serviços de detecção e resposta 24/7, suportado pelo fabricante da solução de proteção para servidores</t>
  </si>
  <si>
    <t>Instalação da solução de Segurança de Endpoints, Detecção e Respostas</t>
  </si>
  <si>
    <t>Instalação da solução de Segurança de Servidores</t>
  </si>
  <si>
    <t>Treinamento da Solução de Endpoints</t>
  </si>
  <si>
    <t xml:space="preserve">Serviços de Conectividade Wireless  </t>
  </si>
  <si>
    <t>Instalação da solução de Conectividade Wireless</t>
  </si>
  <si>
    <t>Treinamento da Solução e Conectividade Wireless</t>
  </si>
  <si>
    <t xml:space="preserve">Único </t>
  </si>
  <si>
    <t xml:space="preserve">Unidade </t>
  </si>
  <si>
    <t>Mesal</t>
  </si>
  <si>
    <t>Serviços de Conectividade Local</t>
  </si>
  <si>
    <t>Instalação da solução de Conectividade Local</t>
  </si>
  <si>
    <t>Treinamento da Solução de Conectividade Local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</si>
</sst>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&quot;R$&quot;\ #,##0.00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5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BBBBB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</fills>
  <borders count="4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646464"/>
      </left>
      <right style="thin">
        <color rgb="FF000000"/>
      </right>
      <top style="thin">
        <color rgb="FF646464"/>
      </top>
      <bottom/>
      <diagonal/>
    </border>
    <border>
      <left style="thin">
        <color rgb="FF000000"/>
      </left>
      <right style="thin">
        <color rgb="FF000000"/>
      </right>
      <top style="thin">
        <color rgb="FF646464"/>
      </top>
      <bottom/>
      <diagonal/>
    </border>
    <border>
      <left style="thin">
        <color rgb="FF000000"/>
      </left>
      <right/>
      <top style="thin">
        <color rgb="FF646464"/>
      </top>
      <bottom/>
      <diagonal/>
    </border>
    <border>
      <left/>
      <right style="thin">
        <color rgb="FF000000"/>
      </right>
      <top style="thin">
        <color rgb="FF646464"/>
      </top>
      <bottom/>
      <diagonal/>
    </border>
    <border>
      <left/>
      <right style="thin">
        <color rgb="FF646464"/>
      </right>
      <top style="thin">
        <color rgb="FF646464"/>
      </top>
      <bottom/>
      <diagonal/>
    </border>
    <border>
      <left style="thin">
        <color rgb="FF646464"/>
      </left>
      <right style="thin">
        <color rgb="FF000000"/>
      </right>
      <top/>
      <bottom/>
      <diagonal/>
    </border>
    <border>
      <left/>
      <right style="thin">
        <color rgb="FF646464"/>
      </right>
      <top/>
      <bottom/>
      <diagonal/>
    </border>
    <border>
      <left/>
      <right style="thin">
        <color rgb="FF646464"/>
      </right>
      <top/>
      <bottom style="thin">
        <color rgb="FF000000"/>
      </bottom>
      <diagonal/>
    </border>
    <border>
      <left style="thin">
        <color rgb="FF6464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646464"/>
      </right>
      <top style="thin">
        <color rgb="FF000000"/>
      </top>
      <bottom style="thin">
        <color rgb="FF000000"/>
      </bottom>
      <diagonal/>
    </border>
    <border>
      <left style="thin">
        <color rgb="FF6464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646464"/>
      </left>
      <right/>
      <top style="thin">
        <color rgb="FF000000"/>
      </top>
      <bottom style="thin">
        <color rgb="FF646464"/>
      </bottom>
      <diagonal/>
    </border>
    <border>
      <left/>
      <right/>
      <top style="thin">
        <color rgb="FF000000"/>
      </top>
      <bottom style="thin">
        <color rgb="FF646464"/>
      </bottom>
      <diagonal/>
    </border>
    <border>
      <left/>
      <right style="thin">
        <color rgb="FF000000"/>
      </right>
      <top style="thin">
        <color rgb="FF000000"/>
      </top>
      <bottom style="thin">
        <color rgb="FF6464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46464"/>
      </bottom>
      <diagonal/>
    </border>
    <border>
      <left style="thin">
        <color rgb="FF000000"/>
      </left>
      <right style="thin">
        <color rgb="FF646464"/>
      </right>
      <top style="thin">
        <color rgb="FF000000"/>
      </top>
      <bottom style="thin">
        <color rgb="FF646464"/>
      </bottom>
      <diagonal/>
    </border>
    <border>
      <left style="thin">
        <color rgb="FF646464"/>
      </left>
      <right/>
      <top style="thin">
        <color rgb="FF646464"/>
      </top>
      <bottom style="thin">
        <color rgb="FF000000"/>
      </bottom>
      <diagonal/>
    </border>
    <border>
      <left/>
      <right/>
      <top style="thin">
        <color rgb="FF646464"/>
      </top>
      <bottom style="thin">
        <color rgb="FF000000"/>
      </bottom>
      <diagonal/>
    </border>
    <border>
      <left/>
      <right style="thin">
        <color rgb="FF646464"/>
      </right>
      <top style="thin">
        <color rgb="FF646464"/>
      </top>
      <bottom style="thin">
        <color rgb="FF000000"/>
      </bottom>
      <diagonal/>
    </border>
    <border>
      <left style="thin">
        <color rgb="FF6464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646464"/>
      </right>
      <top style="thin">
        <color rgb="FF000000"/>
      </top>
      <bottom/>
      <diagonal/>
    </border>
    <border>
      <left style="thin">
        <color rgb="FF000000"/>
      </left>
      <right style="thin">
        <color rgb="FF646464"/>
      </right>
      <top/>
      <bottom/>
      <diagonal/>
    </border>
    <border>
      <left style="thin">
        <color rgb="FF000000"/>
      </left>
      <right style="thin">
        <color rgb="FF646464"/>
      </right>
      <top/>
      <bottom style="thin">
        <color rgb="FF000000"/>
      </bottom>
      <diagonal/>
    </border>
    <border>
      <left style="thin">
        <color rgb="FF6464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646464"/>
      </right>
      <top style="thin">
        <color rgb="FF000000"/>
      </top>
      <bottom style="thin">
        <color rgb="FF000000"/>
      </bottom>
      <diagonal/>
    </border>
    <border>
      <left style="thin">
        <color rgb="FF646464"/>
      </left>
      <right style="thin">
        <color rgb="FF000000"/>
      </right>
      <top style="thin">
        <color rgb="FF000000"/>
      </top>
      <bottom style="thin">
        <color rgb="FF6464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646464"/>
      </left>
      <right/>
      <top style="thin">
        <color rgb="FF000000"/>
      </top>
      <bottom/>
      <diagonal/>
    </border>
    <border>
      <left style="thin">
        <color rgb="FF646464"/>
      </left>
      <right/>
      <top/>
      <bottom/>
      <diagonal/>
    </border>
    <border>
      <left style="thin">
        <color rgb="FF6464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43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2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8" fontId="1" fillId="0" borderId="1" xfId="0" applyNumberFormat="1" applyFont="1" applyBorder="1" applyAlignment="1">
      <alignment horizontal="center" vertical="center" wrapText="1"/>
    </xf>
    <xf numFmtId="8" fontId="1" fillId="0" borderId="21" xfId="0" applyNumberFormat="1" applyFont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8" fontId="1" fillId="3" borderId="1" xfId="0" applyNumberFormat="1" applyFont="1" applyFill="1" applyBorder="1" applyAlignment="1">
      <alignment horizontal="center" vertical="center" wrapText="1"/>
    </xf>
    <xf numFmtId="3" fontId="0" fillId="3" borderId="1" xfId="0" applyNumberFormat="1" applyFill="1" applyBorder="1" applyAlignment="1">
      <alignment horizontal="center" vertical="center" wrapText="1"/>
    </xf>
    <xf numFmtId="8" fontId="1" fillId="0" borderId="26" xfId="0" applyNumberFormat="1" applyFont="1" applyBorder="1" applyAlignment="1">
      <alignment horizontal="center" vertical="center" wrapText="1"/>
    </xf>
    <xf numFmtId="8" fontId="1" fillId="0" borderId="27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3" fontId="1" fillId="0" borderId="26" xfId="0" applyNumberFormat="1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8" fontId="1" fillId="5" borderId="1" xfId="0" applyNumberFormat="1" applyFont="1" applyFill="1" applyBorder="1" applyAlignment="1">
      <alignment horizontal="center" vertical="center" wrapText="1"/>
    </xf>
    <xf numFmtId="8" fontId="1" fillId="5" borderId="21" xfId="0" applyNumberFormat="1" applyFont="1" applyFill="1" applyBorder="1" applyAlignment="1">
      <alignment horizontal="center" vertical="center" wrapText="1"/>
    </xf>
    <xf numFmtId="3" fontId="0" fillId="5" borderId="1" xfId="0" applyNumberForma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8" fontId="1" fillId="3" borderId="26" xfId="0" applyNumberFormat="1" applyFont="1" applyFill="1" applyBorder="1" applyAlignment="1">
      <alignment horizontal="center" vertical="center" wrapText="1"/>
    </xf>
    <xf numFmtId="8" fontId="1" fillId="3" borderId="27" xfId="0" applyNumberFormat="1" applyFont="1" applyFill="1" applyBorder="1" applyAlignment="1">
      <alignment horizontal="center" vertical="center" wrapText="1"/>
    </xf>
    <xf numFmtId="164" fontId="1" fillId="3" borderId="26" xfId="0" applyNumberFormat="1" applyFont="1" applyFill="1" applyBorder="1" applyAlignment="1">
      <alignment horizontal="center" vertical="center" wrapText="1"/>
    </xf>
    <xf numFmtId="164" fontId="1" fillId="3" borderId="21" xfId="0" applyNumberFormat="1" applyFont="1" applyFill="1" applyBorder="1" applyAlignment="1">
      <alignment horizontal="center" vertical="center" wrapText="1"/>
    </xf>
    <xf numFmtId="8" fontId="0" fillId="0" borderId="0" xfId="0" applyNumberFormat="1"/>
    <xf numFmtId="8" fontId="1" fillId="6" borderId="1" xfId="0" applyNumberFormat="1" applyFont="1" applyFill="1" applyBorder="1" applyAlignment="1">
      <alignment horizontal="center" vertical="center" wrapText="1"/>
    </xf>
    <xf numFmtId="8" fontId="1" fillId="6" borderId="21" xfId="0" applyNumberFormat="1" applyFont="1" applyFill="1" applyBorder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5" borderId="43" xfId="0" applyFill="1" applyBorder="1" applyAlignment="1">
      <alignment horizontal="center" vertical="center"/>
    </xf>
    <xf numFmtId="0" fontId="0" fillId="5" borderId="0" xfId="0" applyFill="1" applyAlignment="1">
      <alignment horizontal="center" wrapText="1"/>
    </xf>
    <xf numFmtId="0" fontId="0" fillId="3" borderId="4" xfId="0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5" borderId="43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22" xfId="0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 wrapText="1"/>
    </xf>
    <xf numFmtId="0" fontId="0" fillId="6" borderId="22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164" fontId="1" fillId="6" borderId="1" xfId="0" applyNumberFormat="1" applyFont="1" applyFill="1" applyBorder="1" applyAlignment="1">
      <alignment horizontal="center" vertical="center" wrapText="1"/>
    </xf>
    <xf numFmtId="0" fontId="0" fillId="6" borderId="20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  <xf numFmtId="44" fontId="1" fillId="6" borderId="4" xfId="1" applyFont="1" applyFill="1" applyBorder="1" applyAlignment="1">
      <alignment horizontal="center" vertical="center" wrapText="1"/>
    </xf>
    <xf numFmtId="44" fontId="1" fillId="6" borderId="1" xfId="1" applyFont="1" applyFill="1" applyBorder="1" applyAlignment="1">
      <alignment horizontal="center" vertical="center" wrapText="1"/>
    </xf>
    <xf numFmtId="44" fontId="1" fillId="6" borderId="21" xfId="1" applyFont="1" applyFill="1" applyBorder="1" applyAlignment="1">
      <alignment horizontal="center" vertical="center" wrapText="1"/>
    </xf>
    <xf numFmtId="0" fontId="1" fillId="6" borderId="37" xfId="0" applyFont="1" applyFill="1" applyBorder="1" applyAlignment="1">
      <alignment horizontal="center" vertical="center" wrapText="1"/>
    </xf>
    <xf numFmtId="0" fontId="1" fillId="6" borderId="26" xfId="0" applyFont="1" applyFill="1" applyBorder="1" applyAlignment="1">
      <alignment horizontal="center" vertical="center" wrapText="1"/>
    </xf>
    <xf numFmtId="44" fontId="1" fillId="0" borderId="1" xfId="0" applyNumberFormat="1" applyFont="1" applyBorder="1" applyAlignment="1">
      <alignment horizontal="center" vertical="center" wrapText="1"/>
    </xf>
    <xf numFmtId="44" fontId="1" fillId="3" borderId="1" xfId="1" applyFont="1" applyFill="1" applyBorder="1" applyAlignment="1">
      <alignment horizontal="center" vertical="center" wrapText="1"/>
    </xf>
    <xf numFmtId="44" fontId="1" fillId="0" borderId="1" xfId="1" applyFont="1" applyBorder="1" applyAlignment="1">
      <alignment horizontal="center" vertical="center" wrapText="1"/>
    </xf>
    <xf numFmtId="44" fontId="1" fillId="3" borderId="26" xfId="0" applyNumberFormat="1" applyFont="1" applyFill="1" applyBorder="1" applyAlignment="1">
      <alignment horizontal="center" vertical="center" wrapText="1"/>
    </xf>
    <xf numFmtId="44" fontId="1" fillId="0" borderId="21" xfId="0" applyNumberFormat="1" applyFont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8" fontId="1" fillId="3" borderId="1" xfId="1" applyNumberFormat="1" applyFont="1" applyFill="1" applyBorder="1" applyAlignment="1">
      <alignment horizontal="center" vertical="center" wrapText="1"/>
    </xf>
    <xf numFmtId="8" fontId="1" fillId="3" borderId="26" xfId="1" applyNumberFormat="1" applyFont="1" applyFill="1" applyBorder="1" applyAlignment="1">
      <alignment horizontal="center" vertical="center" wrapText="1"/>
    </xf>
    <xf numFmtId="0" fontId="0" fillId="7" borderId="27" xfId="0" applyFill="1" applyBorder="1" applyAlignment="1">
      <alignment horizontal="center" vertical="center" wrapText="1"/>
    </xf>
    <xf numFmtId="164" fontId="1" fillId="5" borderId="26" xfId="0" applyNumberFormat="1" applyFont="1" applyFill="1" applyBorder="1" applyAlignment="1">
      <alignment horizontal="center" vertical="center" wrapText="1"/>
    </xf>
    <xf numFmtId="44" fontId="1" fillId="5" borderId="26" xfId="0" applyNumberFormat="1" applyFont="1" applyFill="1" applyBorder="1" applyAlignment="1">
      <alignment horizontal="center" vertical="center" wrapText="1"/>
    </xf>
    <xf numFmtId="44" fontId="1" fillId="5" borderId="27" xfId="0" applyNumberFormat="1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40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3" borderId="35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3" fillId="2" borderId="4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 wrapText="1"/>
    </xf>
    <xf numFmtId="0" fontId="1" fillId="5" borderId="24" xfId="0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36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3BF9C-D028-46CE-8BC5-670821851F33}">
  <dimension ref="A1:R113"/>
  <sheetViews>
    <sheetView tabSelected="1" topLeftCell="B1" zoomScale="68" zoomScaleNormal="68" workbookViewId="0">
      <selection sqref="A1:O1"/>
    </sheetView>
  </sheetViews>
  <sheetFormatPr defaultRowHeight="15" x14ac:dyDescent="0.25"/>
  <cols>
    <col min="1" max="1" width="12.42578125" customWidth="1"/>
    <col min="2" max="2" width="29.140625" customWidth="1"/>
    <col min="3" max="3" width="14.42578125" customWidth="1"/>
    <col min="4" max="4" width="13.7109375" customWidth="1"/>
    <col min="5" max="5" width="16.28515625" customWidth="1"/>
    <col min="6" max="6" width="11.7109375" customWidth="1"/>
    <col min="7" max="7" width="11.28515625" customWidth="1"/>
    <col min="8" max="8" width="24.28515625" customWidth="1"/>
    <col min="9" max="9" width="24.7109375" customWidth="1"/>
    <col min="10" max="10" width="27.7109375" customWidth="1"/>
    <col min="11" max="11" width="26.42578125" customWidth="1"/>
    <col min="12" max="12" width="26.85546875" customWidth="1"/>
    <col min="13" max="13" width="24.7109375" customWidth="1"/>
    <col min="14" max="14" width="23.5703125" customWidth="1"/>
    <col min="15" max="15" width="23" customWidth="1"/>
    <col min="16" max="17" width="13.85546875" customWidth="1"/>
    <col min="18" max="18" width="22.5703125" customWidth="1"/>
  </cols>
  <sheetData>
    <row r="1" spans="1:15" ht="40.5" customHeight="1" x14ac:dyDescent="0.25">
      <c r="A1" s="95" t="s">
        <v>0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</row>
    <row r="4" spans="1:15" ht="21" customHeight="1" x14ac:dyDescent="0.25">
      <c r="A4" s="96" t="s">
        <v>52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</row>
    <row r="5" spans="1:1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ht="20.25" customHeight="1" x14ac:dyDescent="0.25">
      <c r="A6" s="97" t="s">
        <v>53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</row>
    <row r="7" spans="1:15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 ht="20.25" customHeight="1" x14ac:dyDescent="0.25">
      <c r="A8" s="96" t="s">
        <v>54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</row>
    <row r="9" spans="1:15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18.75" customHeight="1" x14ac:dyDescent="0.25">
      <c r="A10" s="96" t="s">
        <v>55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</row>
    <row r="11" spans="1:15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 x14ac:dyDescent="0.25">
      <c r="A12" s="138" t="s">
        <v>56</v>
      </c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</row>
    <row r="13" spans="1:15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ht="36.75" customHeight="1" x14ac:dyDescent="0.25">
      <c r="A14" s="139" t="s">
        <v>57</v>
      </c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39"/>
    </row>
    <row r="15" spans="1:15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33" customHeight="1" x14ac:dyDescent="0.25">
      <c r="A16" s="139" t="s">
        <v>58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</row>
    <row r="17" spans="1:15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5" ht="19.5" customHeight="1" x14ac:dyDescent="0.25">
      <c r="A18" s="96" t="s">
        <v>59</v>
      </c>
      <c r="B18" s="96"/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</row>
    <row r="21" spans="1:15" ht="39" customHeight="1" x14ac:dyDescent="0.25">
      <c r="A21" s="116" t="s">
        <v>1</v>
      </c>
      <c r="B21" s="117"/>
      <c r="C21" s="117"/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7"/>
    </row>
    <row r="22" spans="1:15" ht="15" customHeight="1" x14ac:dyDescent="0.25">
      <c r="A22" s="84" t="s">
        <v>2</v>
      </c>
      <c r="B22" s="87" t="s">
        <v>3</v>
      </c>
      <c r="C22" s="87" t="s">
        <v>4</v>
      </c>
      <c r="D22" s="87" t="s">
        <v>5</v>
      </c>
      <c r="E22" s="87" t="s">
        <v>6</v>
      </c>
      <c r="F22" s="90" t="s">
        <v>7</v>
      </c>
      <c r="G22" s="91"/>
      <c r="H22" s="87" t="s">
        <v>8</v>
      </c>
      <c r="I22" s="87" t="s">
        <v>9</v>
      </c>
      <c r="J22" s="90" t="s">
        <v>10</v>
      </c>
      <c r="K22" s="91"/>
      <c r="L22" s="90" t="s">
        <v>11</v>
      </c>
      <c r="M22" s="91"/>
      <c r="N22" s="90" t="s">
        <v>13</v>
      </c>
      <c r="O22" s="136"/>
    </row>
    <row r="23" spans="1:15" x14ac:dyDescent="0.25">
      <c r="A23" s="85"/>
      <c r="B23" s="88"/>
      <c r="C23" s="88"/>
      <c r="D23" s="88"/>
      <c r="E23" s="88"/>
      <c r="F23" s="92"/>
      <c r="G23" s="93"/>
      <c r="H23" s="88"/>
      <c r="I23" s="88"/>
      <c r="J23" s="92"/>
      <c r="K23" s="93"/>
      <c r="L23" s="80"/>
      <c r="M23" s="81"/>
      <c r="N23" s="80"/>
      <c r="O23" s="137"/>
    </row>
    <row r="24" spans="1:15" ht="15" customHeight="1" x14ac:dyDescent="0.25">
      <c r="A24" s="85"/>
      <c r="B24" s="88"/>
      <c r="C24" s="88"/>
      <c r="D24" s="88"/>
      <c r="E24" s="88"/>
      <c r="F24" s="82"/>
      <c r="G24" s="83"/>
      <c r="H24" s="88"/>
      <c r="I24" s="88"/>
      <c r="J24" s="82"/>
      <c r="K24" s="83"/>
      <c r="L24" s="82" t="s">
        <v>12</v>
      </c>
      <c r="M24" s="83"/>
      <c r="N24" s="82" t="s">
        <v>14</v>
      </c>
      <c r="O24" s="94"/>
    </row>
    <row r="25" spans="1:15" ht="30" x14ac:dyDescent="0.25">
      <c r="A25" s="86"/>
      <c r="B25" s="89"/>
      <c r="C25" s="89"/>
      <c r="D25" s="89"/>
      <c r="E25" s="89"/>
      <c r="F25" s="1" t="s">
        <v>15</v>
      </c>
      <c r="G25" s="1" t="s">
        <v>16</v>
      </c>
      <c r="H25" s="89"/>
      <c r="I25" s="89"/>
      <c r="J25" s="1" t="s">
        <v>15</v>
      </c>
      <c r="K25" s="1" t="s">
        <v>16</v>
      </c>
      <c r="L25" s="1" t="s">
        <v>15</v>
      </c>
      <c r="M25" s="1" t="s">
        <v>16</v>
      </c>
      <c r="N25" s="1" t="s">
        <v>15</v>
      </c>
      <c r="O25" s="2" t="s">
        <v>16</v>
      </c>
    </row>
    <row r="26" spans="1:15" ht="87.75" customHeight="1" x14ac:dyDescent="0.25">
      <c r="A26" s="4">
        <v>1</v>
      </c>
      <c r="B26" s="5" t="s">
        <v>60</v>
      </c>
      <c r="C26" s="5">
        <v>27014</v>
      </c>
      <c r="D26" s="5" t="s">
        <v>17</v>
      </c>
      <c r="E26" s="5" t="s">
        <v>61</v>
      </c>
      <c r="F26" s="5">
        <v>2</v>
      </c>
      <c r="G26" s="5">
        <v>6</v>
      </c>
      <c r="H26" s="5">
        <f>F26+G26</f>
        <v>8</v>
      </c>
      <c r="I26" s="6">
        <v>46100.56</v>
      </c>
      <c r="J26" s="6">
        <f>F26*I26</f>
        <v>92201.12</v>
      </c>
      <c r="K26" s="6">
        <f>G26*I26</f>
        <v>276603.36</v>
      </c>
      <c r="L26" s="6">
        <f>J26*12</f>
        <v>1106413.44</v>
      </c>
      <c r="M26" s="6">
        <f>K26*12</f>
        <v>3319240.32</v>
      </c>
      <c r="N26" s="6">
        <f>J26*60</f>
        <v>5532067.1999999993</v>
      </c>
      <c r="O26" s="7">
        <f>K26*60</f>
        <v>16596201.6</v>
      </c>
    </row>
    <row r="27" spans="1:15" ht="86.25" customHeight="1" x14ac:dyDescent="0.25">
      <c r="A27" s="8">
        <v>2</v>
      </c>
      <c r="B27" s="9" t="s">
        <v>62</v>
      </c>
      <c r="C27" s="9">
        <v>27014</v>
      </c>
      <c r="D27" s="9" t="s">
        <v>17</v>
      </c>
      <c r="E27" s="9" t="s">
        <v>61</v>
      </c>
      <c r="F27" s="9">
        <v>2</v>
      </c>
      <c r="G27" s="9">
        <v>6</v>
      </c>
      <c r="H27" s="23">
        <f t="shared" ref="H27:H34" si="0">F27+G27</f>
        <v>8</v>
      </c>
      <c r="I27" s="10">
        <v>37998.18</v>
      </c>
      <c r="J27" s="24">
        <f t="shared" ref="J27:J43" si="1">F27*I27</f>
        <v>75996.36</v>
      </c>
      <c r="K27" s="24">
        <f t="shared" ref="K27:K43" si="2">G27*I27</f>
        <v>227989.08000000002</v>
      </c>
      <c r="L27" s="24">
        <f t="shared" ref="L27:L37" si="3">J27*12</f>
        <v>911956.32000000007</v>
      </c>
      <c r="M27" s="24">
        <f t="shared" ref="M27:M36" si="4">K27*12</f>
        <v>2735868.96</v>
      </c>
      <c r="N27" s="24">
        <f t="shared" ref="N27:N37" si="5">J27*60</f>
        <v>4559781.5999999996</v>
      </c>
      <c r="O27" s="25">
        <f t="shared" ref="O27:O36" si="6">K27*60</f>
        <v>13679344.800000001</v>
      </c>
    </row>
    <row r="28" spans="1:15" ht="80.25" customHeight="1" x14ac:dyDescent="0.25">
      <c r="A28" s="4">
        <v>3</v>
      </c>
      <c r="B28" s="5" t="s">
        <v>63</v>
      </c>
      <c r="C28" s="5">
        <v>27014</v>
      </c>
      <c r="D28" s="5" t="s">
        <v>17</v>
      </c>
      <c r="E28" s="5" t="s">
        <v>61</v>
      </c>
      <c r="F28" s="5">
        <v>2</v>
      </c>
      <c r="G28" s="5">
        <v>24</v>
      </c>
      <c r="H28" s="5">
        <f t="shared" si="0"/>
        <v>26</v>
      </c>
      <c r="I28" s="6">
        <v>3497.33</v>
      </c>
      <c r="J28" s="6">
        <f t="shared" si="1"/>
        <v>6994.66</v>
      </c>
      <c r="K28" s="6">
        <f t="shared" si="2"/>
        <v>83935.92</v>
      </c>
      <c r="L28" s="6">
        <f t="shared" si="3"/>
        <v>83935.92</v>
      </c>
      <c r="M28" s="6">
        <f t="shared" si="4"/>
        <v>1007231.04</v>
      </c>
      <c r="N28" s="6">
        <f t="shared" si="5"/>
        <v>419679.6</v>
      </c>
      <c r="O28" s="7">
        <f t="shared" si="6"/>
        <v>5036155.2</v>
      </c>
    </row>
    <row r="29" spans="1:15" ht="83.25" customHeight="1" x14ac:dyDescent="0.25">
      <c r="A29" s="8">
        <v>4</v>
      </c>
      <c r="B29" s="9" t="s">
        <v>64</v>
      </c>
      <c r="C29" s="9">
        <v>27111</v>
      </c>
      <c r="D29" s="9" t="s">
        <v>18</v>
      </c>
      <c r="E29" s="9" t="s">
        <v>61</v>
      </c>
      <c r="F29" s="9">
        <v>2</v>
      </c>
      <c r="G29" s="9">
        <v>6</v>
      </c>
      <c r="H29" s="23">
        <f t="shared" si="0"/>
        <v>8</v>
      </c>
      <c r="I29" s="10">
        <v>17000</v>
      </c>
      <c r="J29" s="24">
        <f t="shared" si="1"/>
        <v>34000</v>
      </c>
      <c r="K29" s="24">
        <f t="shared" si="2"/>
        <v>102000</v>
      </c>
      <c r="L29" s="24">
        <f>F29*I29</f>
        <v>34000</v>
      </c>
      <c r="M29" s="24">
        <f>G29*I29</f>
        <v>102000</v>
      </c>
      <c r="N29" s="24">
        <f>F29*I29</f>
        <v>34000</v>
      </c>
      <c r="O29" s="25">
        <f>G29*I29</f>
        <v>102000</v>
      </c>
    </row>
    <row r="30" spans="1:15" ht="65.25" customHeight="1" x14ac:dyDescent="0.25">
      <c r="A30" s="4">
        <v>5</v>
      </c>
      <c r="B30" s="5" t="s">
        <v>65</v>
      </c>
      <c r="C30" s="5">
        <v>27111</v>
      </c>
      <c r="D30" s="5" t="s">
        <v>18</v>
      </c>
      <c r="E30" s="5" t="s">
        <v>61</v>
      </c>
      <c r="F30" s="5">
        <v>2</v>
      </c>
      <c r="G30" s="5">
        <v>6</v>
      </c>
      <c r="H30" s="5">
        <f t="shared" si="0"/>
        <v>8</v>
      </c>
      <c r="I30" s="6">
        <v>17000</v>
      </c>
      <c r="J30" s="6">
        <f t="shared" si="1"/>
        <v>34000</v>
      </c>
      <c r="K30" s="6">
        <f t="shared" si="2"/>
        <v>102000</v>
      </c>
      <c r="L30" s="40">
        <f>F30*I30</f>
        <v>34000</v>
      </c>
      <c r="M30" s="40">
        <f>G30*I30</f>
        <v>102000</v>
      </c>
      <c r="N30" s="40">
        <f>F30*I30</f>
        <v>34000</v>
      </c>
      <c r="O30" s="41">
        <f>G30*I30</f>
        <v>102000</v>
      </c>
    </row>
    <row r="31" spans="1:15" ht="67.5" customHeight="1" x14ac:dyDescent="0.25">
      <c r="A31" s="8">
        <v>6</v>
      </c>
      <c r="B31" s="9" t="s">
        <v>69</v>
      </c>
      <c r="C31" s="9">
        <v>27111</v>
      </c>
      <c r="D31" s="9" t="s">
        <v>18</v>
      </c>
      <c r="E31" s="9" t="s">
        <v>61</v>
      </c>
      <c r="F31" s="9">
        <v>2</v>
      </c>
      <c r="G31" s="9">
        <v>23</v>
      </c>
      <c r="H31" s="23">
        <f t="shared" si="0"/>
        <v>25</v>
      </c>
      <c r="I31" s="10">
        <v>17000</v>
      </c>
      <c r="J31" s="24">
        <f t="shared" si="1"/>
        <v>34000</v>
      </c>
      <c r="K31" s="24">
        <f t="shared" si="2"/>
        <v>391000</v>
      </c>
      <c r="L31" s="24">
        <f>F31*I31</f>
        <v>34000</v>
      </c>
      <c r="M31" s="24">
        <f>G31*I31</f>
        <v>391000</v>
      </c>
      <c r="N31" s="24">
        <f>F31*I31</f>
        <v>34000</v>
      </c>
      <c r="O31" s="25">
        <f>G31*I31</f>
        <v>391000</v>
      </c>
    </row>
    <row r="32" spans="1:15" ht="74.25" customHeight="1" x14ac:dyDescent="0.25">
      <c r="A32" s="4">
        <v>7</v>
      </c>
      <c r="B32" s="5" t="s">
        <v>68</v>
      </c>
      <c r="C32" s="5">
        <v>27332</v>
      </c>
      <c r="D32" s="5" t="s">
        <v>66</v>
      </c>
      <c r="E32" s="5" t="s">
        <v>67</v>
      </c>
      <c r="F32" s="5">
        <v>50</v>
      </c>
      <c r="G32" s="5">
        <v>295</v>
      </c>
      <c r="H32" s="5">
        <f t="shared" si="0"/>
        <v>345</v>
      </c>
      <c r="I32" s="6">
        <v>191</v>
      </c>
      <c r="J32" s="6">
        <f t="shared" si="1"/>
        <v>9550</v>
      </c>
      <c r="K32" s="6">
        <f t="shared" si="2"/>
        <v>56345</v>
      </c>
      <c r="L32" s="6">
        <f t="shared" si="3"/>
        <v>114600</v>
      </c>
      <c r="M32" s="6">
        <f t="shared" si="4"/>
        <v>676140</v>
      </c>
      <c r="N32" s="6">
        <f t="shared" si="5"/>
        <v>573000</v>
      </c>
      <c r="O32" s="7">
        <f t="shared" si="6"/>
        <v>3380700</v>
      </c>
    </row>
    <row r="33" spans="1:18" ht="83.25" customHeight="1" x14ac:dyDescent="0.25">
      <c r="A33" s="8">
        <v>8</v>
      </c>
      <c r="B33" s="9" t="s">
        <v>70</v>
      </c>
      <c r="C33" s="9">
        <v>16837</v>
      </c>
      <c r="D33" s="9" t="s">
        <v>18</v>
      </c>
      <c r="E33" s="9" t="s">
        <v>61</v>
      </c>
      <c r="F33" s="9">
        <v>1</v>
      </c>
      <c r="G33" s="9">
        <v>9</v>
      </c>
      <c r="H33" s="23">
        <f t="shared" si="0"/>
        <v>10</v>
      </c>
      <c r="I33" s="10">
        <v>8000</v>
      </c>
      <c r="J33" s="24">
        <f t="shared" si="1"/>
        <v>8000</v>
      </c>
      <c r="K33" s="24">
        <f t="shared" si="2"/>
        <v>72000</v>
      </c>
      <c r="L33" s="24">
        <f>F33*I33</f>
        <v>8000</v>
      </c>
      <c r="M33" s="24">
        <f>G33*I33</f>
        <v>72000</v>
      </c>
      <c r="N33" s="24">
        <f>F33*I33</f>
        <v>8000</v>
      </c>
      <c r="O33" s="25">
        <f>G33*I33</f>
        <v>72000</v>
      </c>
    </row>
    <row r="34" spans="1:18" ht="87.75" customHeight="1" x14ac:dyDescent="0.25">
      <c r="A34" s="4">
        <v>9</v>
      </c>
      <c r="B34" s="31" t="s">
        <v>71</v>
      </c>
      <c r="C34" s="5">
        <v>27502</v>
      </c>
      <c r="D34" s="5" t="s">
        <v>17</v>
      </c>
      <c r="E34" s="5" t="s">
        <v>61</v>
      </c>
      <c r="F34" s="5">
        <v>500</v>
      </c>
      <c r="G34" s="5">
        <v>2076</v>
      </c>
      <c r="H34" s="5">
        <f t="shared" si="0"/>
        <v>2576</v>
      </c>
      <c r="I34" s="6">
        <v>16.5</v>
      </c>
      <c r="J34" s="6">
        <f t="shared" si="1"/>
        <v>8250</v>
      </c>
      <c r="K34" s="6">
        <f t="shared" si="2"/>
        <v>34254</v>
      </c>
      <c r="L34" s="6">
        <f t="shared" si="3"/>
        <v>99000</v>
      </c>
      <c r="M34" s="6">
        <f t="shared" si="4"/>
        <v>411048</v>
      </c>
      <c r="N34" s="6">
        <f t="shared" si="5"/>
        <v>495000</v>
      </c>
      <c r="O34" s="7">
        <f t="shared" si="6"/>
        <v>2055240</v>
      </c>
    </row>
    <row r="35" spans="1:18" ht="74.25" customHeight="1" x14ac:dyDescent="0.25">
      <c r="A35" s="8">
        <v>10</v>
      </c>
      <c r="B35" s="9" t="s">
        <v>72</v>
      </c>
      <c r="C35" s="9">
        <v>27502</v>
      </c>
      <c r="D35" s="9" t="s">
        <v>17</v>
      </c>
      <c r="E35" s="9" t="s">
        <v>61</v>
      </c>
      <c r="F35" s="9">
        <v>200</v>
      </c>
      <c r="G35" s="9">
        <v>112</v>
      </c>
      <c r="H35" s="23">
        <f t="shared" ref="H35:H43" si="7">F35+G35</f>
        <v>312</v>
      </c>
      <c r="I35" s="10">
        <v>16.5</v>
      </c>
      <c r="J35" s="24">
        <f t="shared" si="1"/>
        <v>3300</v>
      </c>
      <c r="K35" s="24">
        <f t="shared" si="2"/>
        <v>1848</v>
      </c>
      <c r="L35" s="24">
        <f t="shared" si="3"/>
        <v>39600</v>
      </c>
      <c r="M35" s="24">
        <f t="shared" si="4"/>
        <v>22176</v>
      </c>
      <c r="N35" s="24">
        <f t="shared" si="5"/>
        <v>198000</v>
      </c>
      <c r="O35" s="25">
        <f t="shared" si="6"/>
        <v>110880</v>
      </c>
    </row>
    <row r="36" spans="1:18" ht="82.5" customHeight="1" x14ac:dyDescent="0.25">
      <c r="A36" s="4">
        <v>11</v>
      </c>
      <c r="B36" s="5" t="s">
        <v>73</v>
      </c>
      <c r="C36" s="43">
        <v>27014</v>
      </c>
      <c r="D36" s="5" t="s">
        <v>17</v>
      </c>
      <c r="E36" s="5" t="s">
        <v>61</v>
      </c>
      <c r="F36" s="5">
        <v>500</v>
      </c>
      <c r="G36" s="5">
        <v>1745</v>
      </c>
      <c r="H36" s="5">
        <f t="shared" si="7"/>
        <v>2245</v>
      </c>
      <c r="I36" s="6">
        <v>16.5</v>
      </c>
      <c r="J36" s="6">
        <f t="shared" si="1"/>
        <v>8250</v>
      </c>
      <c r="K36" s="6">
        <f t="shared" si="2"/>
        <v>28792.5</v>
      </c>
      <c r="L36" s="6">
        <f t="shared" si="3"/>
        <v>99000</v>
      </c>
      <c r="M36" s="6">
        <f t="shared" si="4"/>
        <v>345510</v>
      </c>
      <c r="N36" s="6">
        <f t="shared" si="5"/>
        <v>495000</v>
      </c>
      <c r="O36" s="7">
        <f t="shared" si="6"/>
        <v>1727550</v>
      </c>
    </row>
    <row r="37" spans="1:18" ht="104.25" customHeight="1" x14ac:dyDescent="0.25">
      <c r="A37" s="8">
        <v>12</v>
      </c>
      <c r="B37" s="42" t="s">
        <v>74</v>
      </c>
      <c r="C37" s="45">
        <v>27014</v>
      </c>
      <c r="D37" s="33" t="s">
        <v>17</v>
      </c>
      <c r="E37" s="9" t="s">
        <v>61</v>
      </c>
      <c r="F37" s="9">
        <v>200</v>
      </c>
      <c r="G37" s="9">
        <v>104</v>
      </c>
      <c r="H37" s="23">
        <f t="shared" si="7"/>
        <v>304</v>
      </c>
      <c r="I37" s="10">
        <v>16.5</v>
      </c>
      <c r="J37" s="24">
        <f t="shared" si="1"/>
        <v>3300</v>
      </c>
      <c r="K37" s="24">
        <f t="shared" si="2"/>
        <v>1716</v>
      </c>
      <c r="L37" s="24">
        <f t="shared" si="3"/>
        <v>39600</v>
      </c>
      <c r="M37" s="24">
        <f>K37*12</f>
        <v>20592</v>
      </c>
      <c r="N37" s="24">
        <f t="shared" si="5"/>
        <v>198000</v>
      </c>
      <c r="O37" s="25">
        <f>M37*5</f>
        <v>102960</v>
      </c>
    </row>
    <row r="38" spans="1:18" ht="105" customHeight="1" x14ac:dyDescent="0.25">
      <c r="A38" s="4">
        <v>13</v>
      </c>
      <c r="B38" s="5" t="s">
        <v>75</v>
      </c>
      <c r="C38" s="44">
        <v>27260</v>
      </c>
      <c r="D38" s="5" t="s">
        <v>18</v>
      </c>
      <c r="E38" s="5" t="s">
        <v>61</v>
      </c>
      <c r="F38" s="5">
        <v>500</v>
      </c>
      <c r="G38" s="5">
        <v>1926</v>
      </c>
      <c r="H38" s="5">
        <f t="shared" si="7"/>
        <v>2426</v>
      </c>
      <c r="I38" s="6">
        <v>122.17</v>
      </c>
      <c r="J38" s="6">
        <f t="shared" si="1"/>
        <v>61085</v>
      </c>
      <c r="K38" s="6">
        <f t="shared" si="2"/>
        <v>235299.42</v>
      </c>
      <c r="L38" s="6">
        <f>J38</f>
        <v>61085</v>
      </c>
      <c r="M38" s="6">
        <f>K38</f>
        <v>235299.42</v>
      </c>
      <c r="N38" s="6">
        <f>J38</f>
        <v>61085</v>
      </c>
      <c r="O38" s="7">
        <f>K38</f>
        <v>235299.42</v>
      </c>
    </row>
    <row r="39" spans="1:18" ht="27.75" customHeight="1" x14ac:dyDescent="0.25">
      <c r="A39" s="8">
        <v>14</v>
      </c>
      <c r="B39" s="46" t="s">
        <v>76</v>
      </c>
      <c r="C39" s="9">
        <v>27260</v>
      </c>
      <c r="D39" s="9" t="s">
        <v>18</v>
      </c>
      <c r="E39" s="9" t="s">
        <v>61</v>
      </c>
      <c r="F39" s="11">
        <v>200</v>
      </c>
      <c r="G39" s="11">
        <v>112</v>
      </c>
      <c r="H39" s="26">
        <f t="shared" si="7"/>
        <v>312</v>
      </c>
      <c r="I39" s="10">
        <v>122.17</v>
      </c>
      <c r="J39" s="24">
        <f t="shared" si="1"/>
        <v>24434</v>
      </c>
      <c r="K39" s="24">
        <f t="shared" si="2"/>
        <v>13683.04</v>
      </c>
      <c r="L39" s="24">
        <f>J39</f>
        <v>24434</v>
      </c>
      <c r="M39" s="24">
        <f>K39</f>
        <v>13683.04</v>
      </c>
      <c r="N39" s="24">
        <f>J39</f>
        <v>24434</v>
      </c>
      <c r="O39" s="25">
        <f>K39</f>
        <v>13683.04</v>
      </c>
    </row>
    <row r="40" spans="1:18" ht="70.5" customHeight="1" x14ac:dyDescent="0.25">
      <c r="A40" s="30">
        <v>15</v>
      </c>
      <c r="B40" s="49" t="s">
        <v>77</v>
      </c>
      <c r="C40" s="34">
        <v>3840</v>
      </c>
      <c r="D40" s="5" t="s">
        <v>18</v>
      </c>
      <c r="E40" s="5" t="s">
        <v>61</v>
      </c>
      <c r="F40" s="5">
        <v>1</v>
      </c>
      <c r="G40" s="5">
        <v>10</v>
      </c>
      <c r="H40" s="5">
        <f t="shared" si="7"/>
        <v>11</v>
      </c>
      <c r="I40" s="6">
        <v>8000</v>
      </c>
      <c r="J40" s="6">
        <f t="shared" si="1"/>
        <v>8000</v>
      </c>
      <c r="K40" s="6">
        <f t="shared" si="2"/>
        <v>80000</v>
      </c>
      <c r="L40" s="6">
        <f>I40</f>
        <v>8000</v>
      </c>
      <c r="M40" s="6">
        <f>K40</f>
        <v>80000</v>
      </c>
      <c r="N40" s="6">
        <f>J40</f>
        <v>8000</v>
      </c>
      <c r="O40" s="7">
        <f>M40</f>
        <v>80000</v>
      </c>
    </row>
    <row r="41" spans="1:18" ht="70.5" customHeight="1" x14ac:dyDescent="0.25">
      <c r="A41" s="51">
        <v>16</v>
      </c>
      <c r="B41" s="51" t="s">
        <v>78</v>
      </c>
      <c r="C41" s="52">
        <v>27014</v>
      </c>
      <c r="D41" s="23" t="s">
        <v>17</v>
      </c>
      <c r="E41" s="23" t="s">
        <v>61</v>
      </c>
      <c r="F41" s="23">
        <v>80</v>
      </c>
      <c r="G41" s="23">
        <v>331</v>
      </c>
      <c r="H41" s="23">
        <f t="shared" si="7"/>
        <v>411</v>
      </c>
      <c r="I41" s="24">
        <v>51</v>
      </c>
      <c r="J41" s="24">
        <f t="shared" si="1"/>
        <v>4080</v>
      </c>
      <c r="K41" s="24">
        <f t="shared" si="2"/>
        <v>16881</v>
      </c>
      <c r="L41" s="24">
        <f>J41*12</f>
        <v>48960</v>
      </c>
      <c r="M41" s="24">
        <f>K41*12</f>
        <v>202572</v>
      </c>
      <c r="N41" s="24">
        <f>J41*60</f>
        <v>244800</v>
      </c>
      <c r="O41" s="25">
        <f>K41*60</f>
        <v>1012860</v>
      </c>
    </row>
    <row r="42" spans="1:18" ht="70.5" customHeight="1" x14ac:dyDescent="0.25">
      <c r="A42" s="48">
        <v>17</v>
      </c>
      <c r="B42" s="48" t="s">
        <v>79</v>
      </c>
      <c r="C42" s="34">
        <v>27111</v>
      </c>
      <c r="D42" s="5" t="s">
        <v>18</v>
      </c>
      <c r="E42" s="5" t="s">
        <v>61</v>
      </c>
      <c r="F42" s="5">
        <v>80</v>
      </c>
      <c r="G42" s="5">
        <v>331</v>
      </c>
      <c r="H42" s="5">
        <f t="shared" si="7"/>
        <v>411</v>
      </c>
      <c r="I42" s="6">
        <v>240</v>
      </c>
      <c r="J42" s="6">
        <f t="shared" si="1"/>
        <v>19200</v>
      </c>
      <c r="K42" s="6">
        <f t="shared" si="2"/>
        <v>79440</v>
      </c>
      <c r="L42" s="6">
        <f>J42</f>
        <v>19200</v>
      </c>
      <c r="M42" s="6">
        <f>K42</f>
        <v>79440</v>
      </c>
      <c r="N42" s="6">
        <f>J42</f>
        <v>19200</v>
      </c>
      <c r="O42" s="7">
        <f>K42</f>
        <v>79440</v>
      </c>
    </row>
    <row r="43" spans="1:18" ht="63" customHeight="1" x14ac:dyDescent="0.25">
      <c r="A43" s="50">
        <v>18</v>
      </c>
      <c r="B43" s="47" t="s">
        <v>80</v>
      </c>
      <c r="C43" s="9">
        <v>16837</v>
      </c>
      <c r="D43" s="9" t="s">
        <v>81</v>
      </c>
      <c r="E43" s="9" t="s">
        <v>82</v>
      </c>
      <c r="F43" s="9">
        <v>1</v>
      </c>
      <c r="G43" s="9">
        <v>10</v>
      </c>
      <c r="H43" s="23">
        <f t="shared" si="7"/>
        <v>11</v>
      </c>
      <c r="I43" s="10">
        <f>8000</f>
        <v>8000</v>
      </c>
      <c r="J43" s="24">
        <f t="shared" si="1"/>
        <v>8000</v>
      </c>
      <c r="K43" s="24">
        <f t="shared" si="2"/>
        <v>80000</v>
      </c>
      <c r="L43" s="24">
        <f>J43</f>
        <v>8000</v>
      </c>
      <c r="M43" s="24">
        <f>K43</f>
        <v>80000</v>
      </c>
      <c r="N43" s="24">
        <f>J43</f>
        <v>8000</v>
      </c>
      <c r="O43" s="25">
        <f>K43</f>
        <v>80000</v>
      </c>
    </row>
    <row r="44" spans="1:18" ht="30.75" customHeight="1" x14ac:dyDescent="0.25">
      <c r="A44" s="140" t="s">
        <v>19</v>
      </c>
      <c r="B44" s="141"/>
      <c r="C44" s="141"/>
      <c r="D44" s="141"/>
      <c r="E44" s="141"/>
      <c r="F44" s="141"/>
      <c r="G44" s="141"/>
      <c r="H44" s="141"/>
      <c r="I44" s="142"/>
      <c r="J44" s="12">
        <f t="shared" ref="J44:O44" si="8">SUM(J26:J43)</f>
        <v>442641.14</v>
      </c>
      <c r="K44" s="12">
        <f t="shared" si="8"/>
        <v>1883787.3199999998</v>
      </c>
      <c r="L44" s="12">
        <f t="shared" si="8"/>
        <v>2773784.68</v>
      </c>
      <c r="M44" s="12">
        <f t="shared" si="8"/>
        <v>9895800.7799999993</v>
      </c>
      <c r="N44" s="12">
        <f t="shared" si="8"/>
        <v>12946047.399999999</v>
      </c>
      <c r="O44" s="13">
        <f t="shared" si="8"/>
        <v>44857314.060000002</v>
      </c>
    </row>
    <row r="46" spans="1:18" x14ac:dyDescent="0.25">
      <c r="K46" s="39"/>
    </row>
    <row r="48" spans="1:18" ht="30" customHeight="1" x14ac:dyDescent="0.25">
      <c r="A48" s="121" t="s">
        <v>20</v>
      </c>
      <c r="B48" s="122"/>
      <c r="C48" s="122"/>
      <c r="D48" s="122"/>
      <c r="E48" s="122"/>
      <c r="F48" s="122"/>
      <c r="G48" s="122"/>
      <c r="H48" s="122"/>
      <c r="I48" s="122"/>
      <c r="J48" s="122"/>
      <c r="K48" s="122"/>
      <c r="L48" s="122"/>
      <c r="M48" s="122"/>
      <c r="N48" s="122"/>
      <c r="O48" s="122"/>
      <c r="P48" s="122"/>
      <c r="Q48" s="122"/>
      <c r="R48" s="123"/>
    </row>
    <row r="49" spans="1:18" x14ac:dyDescent="0.25">
      <c r="A49" s="124" t="s">
        <v>2</v>
      </c>
      <c r="B49" s="14" t="s">
        <v>21</v>
      </c>
      <c r="C49" s="14" t="s">
        <v>21</v>
      </c>
      <c r="D49" s="14" t="s">
        <v>21</v>
      </c>
      <c r="E49" s="14" t="s">
        <v>21</v>
      </c>
      <c r="F49" s="14" t="s">
        <v>21</v>
      </c>
      <c r="G49" s="14" t="s">
        <v>21</v>
      </c>
      <c r="H49" s="14" t="s">
        <v>21</v>
      </c>
      <c r="I49" s="14" t="s">
        <v>21</v>
      </c>
      <c r="J49" s="14" t="s">
        <v>21</v>
      </c>
      <c r="K49" s="14" t="s">
        <v>21</v>
      </c>
      <c r="L49" s="14" t="s">
        <v>21</v>
      </c>
      <c r="M49" s="14" t="s">
        <v>21</v>
      </c>
      <c r="N49" s="14" t="s">
        <v>21</v>
      </c>
      <c r="O49" s="14" t="s">
        <v>21</v>
      </c>
      <c r="P49" s="14" t="s">
        <v>21</v>
      </c>
      <c r="Q49" s="14" t="s">
        <v>21</v>
      </c>
      <c r="R49" s="127" t="s">
        <v>38</v>
      </c>
    </row>
    <row r="50" spans="1:18" x14ac:dyDescent="0.25">
      <c r="A50" s="125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28"/>
    </row>
    <row r="51" spans="1:18" x14ac:dyDescent="0.25">
      <c r="A51" s="126"/>
      <c r="B51" s="17" t="s">
        <v>22</v>
      </c>
      <c r="C51" s="17" t="s">
        <v>23</v>
      </c>
      <c r="D51" s="17" t="s">
        <v>24</v>
      </c>
      <c r="E51" s="17" t="s">
        <v>25</v>
      </c>
      <c r="F51" s="17" t="s">
        <v>26</v>
      </c>
      <c r="G51" s="17" t="s">
        <v>27</v>
      </c>
      <c r="H51" s="17" t="s">
        <v>28</v>
      </c>
      <c r="I51" s="17" t="s">
        <v>29</v>
      </c>
      <c r="J51" s="17" t="s">
        <v>30</v>
      </c>
      <c r="K51" s="17" t="s">
        <v>31</v>
      </c>
      <c r="L51" s="17" t="s">
        <v>32</v>
      </c>
      <c r="M51" s="17" t="s">
        <v>33</v>
      </c>
      <c r="N51" s="17" t="s">
        <v>34</v>
      </c>
      <c r="O51" s="17" t="s">
        <v>35</v>
      </c>
      <c r="P51" s="17" t="s">
        <v>36</v>
      </c>
      <c r="Q51" s="17" t="s">
        <v>37</v>
      </c>
      <c r="R51" s="129"/>
    </row>
    <row r="52" spans="1:18" ht="15.75" customHeight="1" x14ac:dyDescent="0.25">
      <c r="A52" s="77" t="s">
        <v>39</v>
      </c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9"/>
    </row>
    <row r="53" spans="1:18" x14ac:dyDescent="0.25">
      <c r="A53" s="4">
        <v>1</v>
      </c>
      <c r="B53" s="5"/>
      <c r="C53" s="5"/>
      <c r="D53" s="5"/>
      <c r="E53" s="5"/>
      <c r="F53" s="5"/>
      <c r="G53" s="5"/>
      <c r="H53" s="5"/>
      <c r="I53" s="5"/>
      <c r="J53" s="5">
        <v>2</v>
      </c>
      <c r="K53" s="5">
        <v>1</v>
      </c>
      <c r="L53" s="5"/>
      <c r="M53" s="5">
        <v>2</v>
      </c>
      <c r="N53" s="5">
        <v>1</v>
      </c>
      <c r="O53" s="5"/>
      <c r="P53" s="5"/>
      <c r="Q53" s="5"/>
      <c r="R53" s="19">
        <f>B53+C53+D53+E53+F53+G53+H53+I53+J53+K53+L53+M53+N53+O53+P53+Q53</f>
        <v>6</v>
      </c>
    </row>
    <row r="54" spans="1:18" x14ac:dyDescent="0.25">
      <c r="A54" s="8">
        <v>2</v>
      </c>
      <c r="B54" s="9"/>
      <c r="C54" s="9"/>
      <c r="D54" s="9"/>
      <c r="E54" s="9">
        <v>1</v>
      </c>
      <c r="F54" s="9"/>
      <c r="G54" s="9"/>
      <c r="H54" s="9"/>
      <c r="I54" s="9"/>
      <c r="J54" s="9">
        <v>2</v>
      </c>
      <c r="K54" s="9">
        <v>1</v>
      </c>
      <c r="L54" s="9"/>
      <c r="M54" s="9">
        <v>2</v>
      </c>
      <c r="N54" s="9"/>
      <c r="O54" s="9"/>
      <c r="P54" s="9"/>
      <c r="Q54" s="9"/>
      <c r="R54" s="19">
        <f t="shared" ref="R54:R70" si="9">B54+C54+D54+E54+F54+G54+H54+I54+J54+K54+L54+M54+N54+O54+P54+Q54</f>
        <v>6</v>
      </c>
    </row>
    <row r="55" spans="1:18" x14ac:dyDescent="0.25">
      <c r="A55" s="4">
        <v>3</v>
      </c>
      <c r="B55" s="5">
        <v>1</v>
      </c>
      <c r="C55" s="5"/>
      <c r="D55" s="5"/>
      <c r="E55" s="5">
        <v>1</v>
      </c>
      <c r="F55" s="5">
        <v>2</v>
      </c>
      <c r="G55" s="5">
        <v>2</v>
      </c>
      <c r="H55" s="5"/>
      <c r="I55" s="5">
        <v>1</v>
      </c>
      <c r="J55" s="5">
        <v>2</v>
      </c>
      <c r="K55" s="5">
        <v>1</v>
      </c>
      <c r="L55" s="5"/>
      <c r="M55" s="5">
        <v>10</v>
      </c>
      <c r="N55" s="5"/>
      <c r="O55" s="5"/>
      <c r="P55" s="5">
        <v>2</v>
      </c>
      <c r="Q55" s="5">
        <v>2</v>
      </c>
      <c r="R55" s="19">
        <f t="shared" si="9"/>
        <v>24</v>
      </c>
    </row>
    <row r="56" spans="1:18" x14ac:dyDescent="0.25">
      <c r="A56" s="8">
        <v>4</v>
      </c>
      <c r="B56" s="9"/>
      <c r="C56" s="9"/>
      <c r="D56" s="9"/>
      <c r="E56" s="9"/>
      <c r="F56" s="9"/>
      <c r="G56" s="9"/>
      <c r="H56" s="9"/>
      <c r="I56" s="9"/>
      <c r="J56" s="9">
        <v>2</v>
      </c>
      <c r="K56" s="9">
        <v>1</v>
      </c>
      <c r="L56" s="9"/>
      <c r="M56" s="9">
        <v>2</v>
      </c>
      <c r="N56" s="9">
        <v>1</v>
      </c>
      <c r="O56" s="9"/>
      <c r="P56" s="9"/>
      <c r="Q56" s="9"/>
      <c r="R56" s="19">
        <f t="shared" si="9"/>
        <v>6</v>
      </c>
    </row>
    <row r="57" spans="1:18" x14ac:dyDescent="0.25">
      <c r="A57" s="4">
        <v>5</v>
      </c>
      <c r="B57" s="5"/>
      <c r="C57" s="5"/>
      <c r="D57" s="5"/>
      <c r="E57" s="5">
        <v>1</v>
      </c>
      <c r="F57" s="5"/>
      <c r="G57" s="5"/>
      <c r="H57" s="5"/>
      <c r="I57" s="5"/>
      <c r="J57" s="5">
        <v>2</v>
      </c>
      <c r="K57" s="5">
        <v>1</v>
      </c>
      <c r="L57" s="5"/>
      <c r="M57" s="5">
        <v>2</v>
      </c>
      <c r="N57" s="5"/>
      <c r="O57" s="5"/>
      <c r="P57" s="5"/>
      <c r="Q57" s="5"/>
      <c r="R57" s="19">
        <f t="shared" si="9"/>
        <v>6</v>
      </c>
    </row>
    <row r="58" spans="1:18" x14ac:dyDescent="0.25">
      <c r="A58" s="8">
        <v>6</v>
      </c>
      <c r="B58" s="9">
        <v>1</v>
      </c>
      <c r="C58" s="9"/>
      <c r="D58" s="9"/>
      <c r="E58" s="9">
        <v>1</v>
      </c>
      <c r="F58" s="9">
        <v>2</v>
      </c>
      <c r="G58" s="9">
        <v>2</v>
      </c>
      <c r="H58" s="9"/>
      <c r="I58" s="9">
        <v>1</v>
      </c>
      <c r="J58" s="9">
        <v>2</v>
      </c>
      <c r="K58" s="9"/>
      <c r="L58" s="9"/>
      <c r="M58" s="9">
        <v>10</v>
      </c>
      <c r="N58" s="9"/>
      <c r="O58" s="9"/>
      <c r="P58" s="9">
        <v>2</v>
      </c>
      <c r="Q58" s="9">
        <v>2</v>
      </c>
      <c r="R58" s="19">
        <f t="shared" si="9"/>
        <v>23</v>
      </c>
    </row>
    <row r="59" spans="1:18" x14ac:dyDescent="0.25">
      <c r="A59" s="4">
        <v>7</v>
      </c>
      <c r="B59" s="5">
        <v>30</v>
      </c>
      <c r="C59" s="5"/>
      <c r="D59" s="5"/>
      <c r="E59" s="5">
        <v>10</v>
      </c>
      <c r="F59" s="5">
        <v>10</v>
      </c>
      <c r="G59" s="5">
        <v>30</v>
      </c>
      <c r="H59" s="5"/>
      <c r="I59" s="5"/>
      <c r="J59" s="5">
        <v>50</v>
      </c>
      <c r="K59" s="5">
        <v>50</v>
      </c>
      <c r="L59" s="5"/>
      <c r="M59" s="5">
        <v>50</v>
      </c>
      <c r="N59" s="5">
        <v>50</v>
      </c>
      <c r="O59" s="5"/>
      <c r="P59" s="5">
        <v>10</v>
      </c>
      <c r="Q59" s="5">
        <v>5</v>
      </c>
      <c r="R59" s="19">
        <f t="shared" si="9"/>
        <v>295</v>
      </c>
    </row>
    <row r="60" spans="1:18" x14ac:dyDescent="0.25">
      <c r="A60" s="8">
        <v>8</v>
      </c>
      <c r="B60" s="9"/>
      <c r="C60" s="9"/>
      <c r="D60" s="9"/>
      <c r="E60" s="9">
        <v>1</v>
      </c>
      <c r="F60" s="9">
        <v>1</v>
      </c>
      <c r="G60" s="9"/>
      <c r="H60" s="9"/>
      <c r="I60" s="9">
        <v>1</v>
      </c>
      <c r="J60" s="9">
        <v>1</v>
      </c>
      <c r="K60" s="9">
        <v>1</v>
      </c>
      <c r="L60" s="9"/>
      <c r="M60" s="9">
        <v>1</v>
      </c>
      <c r="N60" s="9">
        <v>1</v>
      </c>
      <c r="O60" s="9"/>
      <c r="P60" s="9">
        <v>1</v>
      </c>
      <c r="Q60" s="9">
        <v>1</v>
      </c>
      <c r="R60" s="19">
        <f t="shared" si="9"/>
        <v>9</v>
      </c>
    </row>
    <row r="61" spans="1:18" x14ac:dyDescent="0.25">
      <c r="A61" s="4">
        <v>9</v>
      </c>
      <c r="B61" s="5">
        <v>25</v>
      </c>
      <c r="C61" s="5">
        <v>46</v>
      </c>
      <c r="D61" s="5">
        <v>100</v>
      </c>
      <c r="E61" s="5">
        <v>150</v>
      </c>
      <c r="F61" s="5">
        <v>150</v>
      </c>
      <c r="G61" s="5">
        <v>110</v>
      </c>
      <c r="H61" s="5"/>
      <c r="I61" s="5">
        <v>100</v>
      </c>
      <c r="J61" s="5">
        <v>500</v>
      </c>
      <c r="K61" s="5">
        <v>100</v>
      </c>
      <c r="L61" s="5">
        <v>200</v>
      </c>
      <c r="M61" s="5">
        <v>400</v>
      </c>
      <c r="N61" s="5">
        <v>100</v>
      </c>
      <c r="O61" s="5"/>
      <c r="P61" s="5">
        <v>50</v>
      </c>
      <c r="Q61" s="5">
        <v>45</v>
      </c>
      <c r="R61" s="19">
        <f t="shared" si="9"/>
        <v>2076</v>
      </c>
    </row>
    <row r="62" spans="1:18" x14ac:dyDescent="0.25">
      <c r="A62" s="8">
        <v>10</v>
      </c>
      <c r="B62" s="9"/>
      <c r="C62" s="9">
        <v>3</v>
      </c>
      <c r="D62" s="9"/>
      <c r="E62" s="9">
        <v>15</v>
      </c>
      <c r="F62" s="9">
        <v>10</v>
      </c>
      <c r="G62" s="9"/>
      <c r="H62" s="9"/>
      <c r="I62" s="9">
        <v>10</v>
      </c>
      <c r="J62" s="9">
        <v>5</v>
      </c>
      <c r="K62" s="9">
        <v>10</v>
      </c>
      <c r="L62" s="9">
        <v>30</v>
      </c>
      <c r="M62" s="9">
        <v>20</v>
      </c>
      <c r="N62" s="9">
        <v>5</v>
      </c>
      <c r="O62" s="9"/>
      <c r="P62" s="9">
        <v>3</v>
      </c>
      <c r="Q62" s="9">
        <v>1</v>
      </c>
      <c r="R62" s="19">
        <f t="shared" si="9"/>
        <v>112</v>
      </c>
    </row>
    <row r="63" spans="1:18" x14ac:dyDescent="0.25">
      <c r="A63" s="4">
        <v>11</v>
      </c>
      <c r="B63" s="5"/>
      <c r="C63" s="5"/>
      <c r="D63" s="5">
        <v>100</v>
      </c>
      <c r="E63" s="5"/>
      <c r="F63" s="5">
        <v>150</v>
      </c>
      <c r="G63" s="5"/>
      <c r="H63" s="5"/>
      <c r="I63" s="5">
        <v>100</v>
      </c>
      <c r="J63" s="5">
        <v>500</v>
      </c>
      <c r="K63" s="5">
        <v>100</v>
      </c>
      <c r="L63" s="5">
        <v>200</v>
      </c>
      <c r="M63" s="5">
        <v>400</v>
      </c>
      <c r="N63" s="5">
        <v>100</v>
      </c>
      <c r="O63" s="5"/>
      <c r="P63" s="5">
        <v>50</v>
      </c>
      <c r="Q63" s="5">
        <v>45</v>
      </c>
      <c r="R63" s="19">
        <f t="shared" si="9"/>
        <v>1745</v>
      </c>
    </row>
    <row r="64" spans="1:18" x14ac:dyDescent="0.25">
      <c r="A64" s="8">
        <v>12</v>
      </c>
      <c r="B64" s="9"/>
      <c r="C64" s="9"/>
      <c r="D64" s="9"/>
      <c r="E64" s="9">
        <v>15</v>
      </c>
      <c r="F64" s="9">
        <v>10</v>
      </c>
      <c r="G64" s="9"/>
      <c r="H64" s="9"/>
      <c r="I64" s="9">
        <v>5</v>
      </c>
      <c r="J64" s="9">
        <v>5</v>
      </c>
      <c r="K64" s="9">
        <v>10</v>
      </c>
      <c r="L64" s="9">
        <v>30</v>
      </c>
      <c r="M64" s="9">
        <v>20</v>
      </c>
      <c r="N64" s="9">
        <v>5</v>
      </c>
      <c r="O64" s="9"/>
      <c r="P64" s="9">
        <v>3</v>
      </c>
      <c r="Q64" s="9">
        <v>1</v>
      </c>
      <c r="R64" s="19">
        <f t="shared" si="9"/>
        <v>104</v>
      </c>
    </row>
    <row r="65" spans="1:18" x14ac:dyDescent="0.25">
      <c r="A65" s="4">
        <v>13</v>
      </c>
      <c r="B65" s="5">
        <v>25</v>
      </c>
      <c r="C65" s="5">
        <v>46</v>
      </c>
      <c r="D65" s="5">
        <v>100</v>
      </c>
      <c r="E65" s="5"/>
      <c r="F65" s="5">
        <v>150</v>
      </c>
      <c r="G65" s="5">
        <v>110</v>
      </c>
      <c r="H65" s="5"/>
      <c r="I65" s="5">
        <v>100</v>
      </c>
      <c r="J65" s="5">
        <v>500</v>
      </c>
      <c r="K65" s="5">
        <v>100</v>
      </c>
      <c r="L65" s="5">
        <v>200</v>
      </c>
      <c r="M65" s="5">
        <v>400</v>
      </c>
      <c r="N65" s="5">
        <v>100</v>
      </c>
      <c r="O65" s="5"/>
      <c r="P65" s="5">
        <v>50</v>
      </c>
      <c r="Q65" s="5">
        <v>45</v>
      </c>
      <c r="R65" s="19">
        <f t="shared" si="9"/>
        <v>1926</v>
      </c>
    </row>
    <row r="66" spans="1:18" x14ac:dyDescent="0.25">
      <c r="A66" s="8">
        <v>14</v>
      </c>
      <c r="B66" s="9"/>
      <c r="C66" s="9">
        <v>3</v>
      </c>
      <c r="D66" s="9"/>
      <c r="E66" s="9">
        <v>15</v>
      </c>
      <c r="F66" s="9">
        <v>10</v>
      </c>
      <c r="G66" s="9"/>
      <c r="H66" s="9"/>
      <c r="I66" s="9">
        <v>10</v>
      </c>
      <c r="J66" s="9">
        <v>5</v>
      </c>
      <c r="K66" s="9">
        <v>10</v>
      </c>
      <c r="L66" s="9">
        <v>30</v>
      </c>
      <c r="M66" s="9">
        <v>20</v>
      </c>
      <c r="N66" s="9">
        <v>5</v>
      </c>
      <c r="O66" s="9"/>
      <c r="P66" s="9">
        <v>3</v>
      </c>
      <c r="Q66" s="9">
        <v>1</v>
      </c>
      <c r="R66" s="19">
        <f t="shared" si="9"/>
        <v>112</v>
      </c>
    </row>
    <row r="67" spans="1:18" x14ac:dyDescent="0.25">
      <c r="A67" s="4">
        <v>15</v>
      </c>
      <c r="B67" s="5"/>
      <c r="C67" s="5"/>
      <c r="D67" s="5">
        <v>1</v>
      </c>
      <c r="E67" s="5">
        <v>1</v>
      </c>
      <c r="F67" s="5">
        <v>1</v>
      </c>
      <c r="G67" s="5"/>
      <c r="H67" s="5"/>
      <c r="I67" s="5"/>
      <c r="J67" s="5">
        <v>1</v>
      </c>
      <c r="K67" s="5">
        <v>1</v>
      </c>
      <c r="L67" s="5">
        <v>1</v>
      </c>
      <c r="M67" s="5">
        <v>1</v>
      </c>
      <c r="N67" s="5">
        <v>1</v>
      </c>
      <c r="O67" s="5"/>
      <c r="P67" s="5">
        <v>1</v>
      </c>
      <c r="Q67" s="5">
        <v>1</v>
      </c>
      <c r="R67" s="19">
        <f t="shared" si="9"/>
        <v>10</v>
      </c>
    </row>
    <row r="68" spans="1:18" x14ac:dyDescent="0.25">
      <c r="A68" s="53">
        <v>16</v>
      </c>
      <c r="B68" s="23">
        <v>4</v>
      </c>
      <c r="C68" s="23"/>
      <c r="D68" s="23">
        <v>10</v>
      </c>
      <c r="E68" s="23">
        <v>15</v>
      </c>
      <c r="F68" s="23">
        <v>20</v>
      </c>
      <c r="G68" s="23">
        <v>30</v>
      </c>
      <c r="H68" s="23">
        <v>40</v>
      </c>
      <c r="I68" s="23">
        <v>30</v>
      </c>
      <c r="J68" s="23">
        <v>20</v>
      </c>
      <c r="K68" s="23">
        <v>80</v>
      </c>
      <c r="L68" s="23"/>
      <c r="M68" s="23">
        <v>50</v>
      </c>
      <c r="N68" s="23">
        <v>10</v>
      </c>
      <c r="O68" s="23">
        <v>8</v>
      </c>
      <c r="P68" s="23">
        <v>10</v>
      </c>
      <c r="Q68" s="23">
        <v>4</v>
      </c>
      <c r="R68" s="19">
        <f t="shared" si="9"/>
        <v>331</v>
      </c>
    </row>
    <row r="69" spans="1:18" x14ac:dyDescent="0.25">
      <c r="A69" s="4">
        <v>17</v>
      </c>
      <c r="B69" s="5">
        <v>4</v>
      </c>
      <c r="C69" s="5"/>
      <c r="D69" s="5">
        <v>10</v>
      </c>
      <c r="E69" s="5">
        <v>15</v>
      </c>
      <c r="F69" s="5">
        <v>20</v>
      </c>
      <c r="G69" s="5">
        <v>30</v>
      </c>
      <c r="H69" s="5">
        <v>40</v>
      </c>
      <c r="I69" s="5">
        <v>30</v>
      </c>
      <c r="J69" s="5">
        <v>20</v>
      </c>
      <c r="K69" s="5">
        <v>80</v>
      </c>
      <c r="L69" s="5"/>
      <c r="M69" s="5">
        <v>50</v>
      </c>
      <c r="N69" s="5">
        <v>10</v>
      </c>
      <c r="O69" s="5">
        <v>8</v>
      </c>
      <c r="P69" s="5">
        <v>10</v>
      </c>
      <c r="Q69" s="5">
        <v>4</v>
      </c>
      <c r="R69" s="19">
        <f t="shared" si="9"/>
        <v>331</v>
      </c>
    </row>
    <row r="70" spans="1:18" x14ac:dyDescent="0.25">
      <c r="A70" s="8">
        <v>18</v>
      </c>
      <c r="B70" s="9"/>
      <c r="C70" s="9"/>
      <c r="D70" s="9">
        <v>1</v>
      </c>
      <c r="E70" s="9">
        <v>1</v>
      </c>
      <c r="F70" s="9">
        <v>1</v>
      </c>
      <c r="G70" s="9"/>
      <c r="H70" s="9">
        <v>1</v>
      </c>
      <c r="I70" s="9">
        <v>1</v>
      </c>
      <c r="J70" s="9">
        <v>1</v>
      </c>
      <c r="K70" s="9">
        <v>1</v>
      </c>
      <c r="L70" s="9"/>
      <c r="M70" s="9">
        <v>1</v>
      </c>
      <c r="N70" s="9"/>
      <c r="O70" s="9"/>
      <c r="P70" s="9">
        <v>1</v>
      </c>
      <c r="Q70" s="9">
        <v>1</v>
      </c>
      <c r="R70" s="19">
        <f t="shared" si="9"/>
        <v>10</v>
      </c>
    </row>
    <row r="71" spans="1:18" ht="45" x14ac:dyDescent="0.25">
      <c r="A71" s="20" t="s">
        <v>40</v>
      </c>
      <c r="B71" s="21">
        <f>SUM(B53:B70)</f>
        <v>90</v>
      </c>
      <c r="C71" s="21">
        <f>SUM(C53:C70)</f>
        <v>98</v>
      </c>
      <c r="D71" s="21">
        <f>SUM(D53:D70)</f>
        <v>322</v>
      </c>
      <c r="E71" s="21">
        <f>SUM(E54:E70)</f>
        <v>242</v>
      </c>
      <c r="F71" s="22">
        <f>SUM(F54:F70)</f>
        <v>537</v>
      </c>
      <c r="G71" s="21">
        <f>SUM(G54:G70)</f>
        <v>314</v>
      </c>
      <c r="H71" s="21">
        <f>SUM(H68:H70)</f>
        <v>81</v>
      </c>
      <c r="I71" s="21">
        <f>SUM(I54:I70)</f>
        <v>389</v>
      </c>
      <c r="J71" s="21">
        <f>SUM(J53:J70)</f>
        <v>1620</v>
      </c>
      <c r="K71" s="21">
        <f>SUM(K53:K70)</f>
        <v>548</v>
      </c>
      <c r="L71" s="21">
        <v>691</v>
      </c>
      <c r="M71" s="21">
        <f>SUM(M53:M70)</f>
        <v>1441</v>
      </c>
      <c r="N71" s="21">
        <f>SUM(N53:N70)</f>
        <v>389</v>
      </c>
      <c r="O71" s="21">
        <f>SUM(O68:O70)</f>
        <v>16</v>
      </c>
      <c r="P71" s="21">
        <f>SUM(P55:P70)</f>
        <v>196</v>
      </c>
      <c r="Q71" s="21">
        <f>SUM(Q55:Q70)</f>
        <v>158</v>
      </c>
      <c r="R71" s="73"/>
    </row>
    <row r="75" spans="1:18" ht="39.75" customHeight="1" x14ac:dyDescent="0.25">
      <c r="A75" s="116" t="s">
        <v>41</v>
      </c>
      <c r="B75" s="117"/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17"/>
    </row>
    <row r="78" spans="1:18" ht="15" customHeight="1" x14ac:dyDescent="0.25">
      <c r="A78" s="84" t="s">
        <v>2</v>
      </c>
      <c r="B78" s="87" t="s">
        <v>3</v>
      </c>
      <c r="C78" s="87" t="s">
        <v>4</v>
      </c>
      <c r="D78" s="87" t="s">
        <v>5</v>
      </c>
      <c r="E78" s="87" t="s">
        <v>6</v>
      </c>
      <c r="F78" s="90" t="s">
        <v>7</v>
      </c>
      <c r="G78" s="91"/>
      <c r="H78" s="87" t="s">
        <v>8</v>
      </c>
      <c r="I78" s="87" t="s">
        <v>9</v>
      </c>
      <c r="J78" s="90" t="s">
        <v>10</v>
      </c>
      <c r="K78" s="91"/>
      <c r="L78" s="90" t="s">
        <v>11</v>
      </c>
      <c r="M78" s="91"/>
      <c r="N78" s="90" t="s">
        <v>13</v>
      </c>
      <c r="O78" s="136"/>
    </row>
    <row r="79" spans="1:18" x14ac:dyDescent="0.25">
      <c r="A79" s="85"/>
      <c r="B79" s="88"/>
      <c r="C79" s="88"/>
      <c r="D79" s="88"/>
      <c r="E79" s="88"/>
      <c r="F79" s="92"/>
      <c r="G79" s="93"/>
      <c r="H79" s="88"/>
      <c r="I79" s="88"/>
      <c r="J79" s="92"/>
      <c r="K79" s="93"/>
      <c r="L79" s="80"/>
      <c r="M79" s="81"/>
      <c r="N79" s="80"/>
      <c r="O79" s="137"/>
    </row>
    <row r="80" spans="1:18" ht="15" customHeight="1" x14ac:dyDescent="0.25">
      <c r="A80" s="85"/>
      <c r="B80" s="88"/>
      <c r="C80" s="88"/>
      <c r="D80" s="88"/>
      <c r="E80" s="88"/>
      <c r="F80" s="82"/>
      <c r="G80" s="83"/>
      <c r="H80" s="88"/>
      <c r="I80" s="88"/>
      <c r="J80" s="82"/>
      <c r="K80" s="83"/>
      <c r="L80" s="82" t="s">
        <v>12</v>
      </c>
      <c r="M80" s="83"/>
      <c r="N80" s="82" t="s">
        <v>14</v>
      </c>
      <c r="O80" s="94"/>
    </row>
    <row r="81" spans="1:18" ht="30" x14ac:dyDescent="0.25">
      <c r="A81" s="86"/>
      <c r="B81" s="89"/>
      <c r="C81" s="89"/>
      <c r="D81" s="89"/>
      <c r="E81" s="89"/>
      <c r="F81" s="1" t="s">
        <v>15</v>
      </c>
      <c r="G81" s="1" t="s">
        <v>16</v>
      </c>
      <c r="H81" s="89"/>
      <c r="I81" s="89"/>
      <c r="J81" s="1" t="s">
        <v>15</v>
      </c>
      <c r="K81" s="1" t="s">
        <v>16</v>
      </c>
      <c r="L81" s="1" t="s">
        <v>15</v>
      </c>
      <c r="M81" s="1" t="s">
        <v>16</v>
      </c>
      <c r="N81" s="1" t="s">
        <v>15</v>
      </c>
      <c r="O81" s="2" t="s">
        <v>16</v>
      </c>
    </row>
    <row r="82" spans="1:18" ht="51" customHeight="1" x14ac:dyDescent="0.25">
      <c r="A82" s="58">
        <v>19</v>
      </c>
      <c r="B82" s="59" t="s">
        <v>84</v>
      </c>
      <c r="C82" s="59">
        <v>27014</v>
      </c>
      <c r="D82" s="59" t="s">
        <v>83</v>
      </c>
      <c r="E82" s="59" t="s">
        <v>61</v>
      </c>
      <c r="F82" s="56">
        <v>30</v>
      </c>
      <c r="G82" s="56">
        <v>132</v>
      </c>
      <c r="H82" s="59">
        <f>F82+G82</f>
        <v>162</v>
      </c>
      <c r="I82" s="60">
        <v>228.61</v>
      </c>
      <c r="J82" s="61">
        <f>F82*I82</f>
        <v>6858.3</v>
      </c>
      <c r="K82" s="61">
        <f>G82*I82</f>
        <v>30176.52</v>
      </c>
      <c r="L82" s="61">
        <f>J82*12</f>
        <v>82299.600000000006</v>
      </c>
      <c r="M82" s="61">
        <f>K82*12</f>
        <v>362118.24</v>
      </c>
      <c r="N82" s="61">
        <f>J82*60</f>
        <v>411498</v>
      </c>
      <c r="O82" s="62">
        <f>K82*60</f>
        <v>1810591.2</v>
      </c>
    </row>
    <row r="83" spans="1:18" ht="75" customHeight="1" x14ac:dyDescent="0.25">
      <c r="A83" s="53">
        <v>20</v>
      </c>
      <c r="B83" s="23" t="s">
        <v>85</v>
      </c>
      <c r="C83" s="23">
        <v>27111</v>
      </c>
      <c r="D83" s="23" t="s">
        <v>18</v>
      </c>
      <c r="E83" s="23" t="s">
        <v>61</v>
      </c>
      <c r="F83" s="23">
        <v>30</v>
      </c>
      <c r="G83" s="23">
        <v>132</v>
      </c>
      <c r="H83" s="23">
        <f>F83+G83</f>
        <v>162</v>
      </c>
      <c r="I83" s="29">
        <v>1393</v>
      </c>
      <c r="J83" s="29">
        <f>F83*I83</f>
        <v>41790</v>
      </c>
      <c r="K83" s="24">
        <f>G83*I83</f>
        <v>183876</v>
      </c>
      <c r="L83" s="29">
        <f>J83</f>
        <v>41790</v>
      </c>
      <c r="M83" s="24">
        <f t="shared" ref="M83:O84" si="10">K83</f>
        <v>183876</v>
      </c>
      <c r="N83" s="29">
        <f t="shared" si="10"/>
        <v>41790</v>
      </c>
      <c r="O83" s="25">
        <f t="shared" si="10"/>
        <v>183876</v>
      </c>
    </row>
    <row r="84" spans="1:18" ht="90" customHeight="1" x14ac:dyDescent="0.25">
      <c r="A84" s="55">
        <v>21</v>
      </c>
      <c r="B84" s="56" t="s">
        <v>86</v>
      </c>
      <c r="C84" s="56">
        <v>16837</v>
      </c>
      <c r="D84" s="56" t="s">
        <v>18</v>
      </c>
      <c r="E84" s="56" t="s">
        <v>61</v>
      </c>
      <c r="F84" s="56">
        <v>1</v>
      </c>
      <c r="G84" s="56">
        <v>9</v>
      </c>
      <c r="H84" s="56">
        <f>F84+G84</f>
        <v>10</v>
      </c>
      <c r="I84" s="57">
        <v>12950</v>
      </c>
      <c r="J84" s="57">
        <f>I84*1</f>
        <v>12950</v>
      </c>
      <c r="K84" s="40">
        <f>I84*G84</f>
        <v>116550</v>
      </c>
      <c r="L84" s="57">
        <f>I84</f>
        <v>12950</v>
      </c>
      <c r="M84" s="40">
        <f t="shared" si="10"/>
        <v>116550</v>
      </c>
      <c r="N84" s="57">
        <f t="shared" si="10"/>
        <v>12950</v>
      </c>
      <c r="O84" s="41">
        <f t="shared" si="10"/>
        <v>116550</v>
      </c>
    </row>
    <row r="85" spans="1:18" ht="30" customHeight="1" x14ac:dyDescent="0.25">
      <c r="A85" s="118" t="s">
        <v>42</v>
      </c>
      <c r="B85" s="119"/>
      <c r="C85" s="119"/>
      <c r="D85" s="119"/>
      <c r="E85" s="119"/>
      <c r="F85" s="119"/>
      <c r="G85" s="119"/>
      <c r="H85" s="119"/>
      <c r="I85" s="120"/>
      <c r="J85" s="74">
        <f t="shared" ref="J85:O85" si="11">SUM(J82:J84)</f>
        <v>61598.3</v>
      </c>
      <c r="K85" s="75">
        <f t="shared" si="11"/>
        <v>330602.52</v>
      </c>
      <c r="L85" s="74">
        <f t="shared" si="11"/>
        <v>137039.6</v>
      </c>
      <c r="M85" s="75">
        <f t="shared" si="11"/>
        <v>662544.24</v>
      </c>
      <c r="N85" s="74">
        <f t="shared" si="11"/>
        <v>466238</v>
      </c>
      <c r="O85" s="76">
        <f t="shared" si="11"/>
        <v>2111017.2000000002</v>
      </c>
    </row>
    <row r="89" spans="1:18" ht="30" customHeight="1" x14ac:dyDescent="0.25">
      <c r="A89" s="121" t="s">
        <v>20</v>
      </c>
      <c r="B89" s="122"/>
      <c r="C89" s="122"/>
      <c r="D89" s="122"/>
      <c r="E89" s="122"/>
      <c r="F89" s="122"/>
      <c r="G89" s="122"/>
      <c r="H89" s="122"/>
      <c r="I89" s="122"/>
      <c r="J89" s="122"/>
      <c r="K89" s="122"/>
      <c r="L89" s="122"/>
      <c r="M89" s="122"/>
      <c r="N89" s="122"/>
      <c r="O89" s="122"/>
      <c r="P89" s="122"/>
      <c r="Q89" s="122"/>
      <c r="R89" s="123"/>
    </row>
    <row r="90" spans="1:18" ht="15" customHeight="1" x14ac:dyDescent="0.25">
      <c r="A90" s="124" t="s">
        <v>2</v>
      </c>
      <c r="B90" s="14" t="s">
        <v>21</v>
      </c>
      <c r="C90" s="14" t="s">
        <v>21</v>
      </c>
      <c r="D90" s="14" t="s">
        <v>21</v>
      </c>
      <c r="E90" s="14" t="s">
        <v>21</v>
      </c>
      <c r="F90" s="14" t="s">
        <v>21</v>
      </c>
      <c r="G90" s="14" t="s">
        <v>21</v>
      </c>
      <c r="H90" s="14" t="s">
        <v>21</v>
      </c>
      <c r="I90" s="14" t="s">
        <v>21</v>
      </c>
      <c r="J90" s="14" t="s">
        <v>21</v>
      </c>
      <c r="K90" s="14" t="s">
        <v>21</v>
      </c>
      <c r="L90" s="14" t="s">
        <v>21</v>
      </c>
      <c r="M90" s="14" t="s">
        <v>21</v>
      </c>
      <c r="N90" s="14" t="s">
        <v>21</v>
      </c>
      <c r="O90" s="14" t="s">
        <v>21</v>
      </c>
      <c r="P90" s="14" t="s">
        <v>21</v>
      </c>
      <c r="Q90" s="14" t="s">
        <v>21</v>
      </c>
      <c r="R90" s="127" t="s">
        <v>38</v>
      </c>
    </row>
    <row r="91" spans="1:18" x14ac:dyDescent="0.25">
      <c r="A91" s="125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28"/>
    </row>
    <row r="92" spans="1:18" ht="35.25" customHeight="1" x14ac:dyDescent="0.25">
      <c r="A92" s="126"/>
      <c r="B92" s="17" t="s">
        <v>22</v>
      </c>
      <c r="C92" s="17" t="s">
        <v>23</v>
      </c>
      <c r="D92" s="17" t="s">
        <v>24</v>
      </c>
      <c r="E92" s="17" t="s">
        <v>25</v>
      </c>
      <c r="F92" s="17" t="s">
        <v>26</v>
      </c>
      <c r="G92" s="17" t="s">
        <v>27</v>
      </c>
      <c r="H92" s="17" t="s">
        <v>28</v>
      </c>
      <c r="I92" s="17" t="s">
        <v>29</v>
      </c>
      <c r="J92" s="17" t="s">
        <v>30</v>
      </c>
      <c r="K92" s="17" t="s">
        <v>31</v>
      </c>
      <c r="L92" s="17" t="s">
        <v>32</v>
      </c>
      <c r="M92" s="17" t="s">
        <v>33</v>
      </c>
      <c r="N92" s="17" t="s">
        <v>34</v>
      </c>
      <c r="O92" s="17" t="s">
        <v>35</v>
      </c>
      <c r="P92" s="17" t="s">
        <v>36</v>
      </c>
      <c r="Q92" s="17" t="s">
        <v>37</v>
      </c>
      <c r="R92" s="129"/>
    </row>
    <row r="93" spans="1:18" ht="15.75" customHeight="1" x14ac:dyDescent="0.25">
      <c r="A93" s="130" t="s">
        <v>43</v>
      </c>
      <c r="B93" s="131"/>
      <c r="C93" s="131"/>
      <c r="D93" s="131"/>
      <c r="E93" s="131"/>
      <c r="F93" s="131"/>
      <c r="G93" s="131"/>
      <c r="H93" s="131"/>
      <c r="I93" s="131"/>
      <c r="J93" s="131"/>
      <c r="K93" s="131"/>
      <c r="L93" s="131"/>
      <c r="M93" s="131"/>
      <c r="N93" s="131"/>
      <c r="O93" s="131"/>
      <c r="P93" s="131"/>
      <c r="Q93" s="131"/>
      <c r="R93" s="132"/>
    </row>
    <row r="94" spans="1:18" x14ac:dyDescent="0.25">
      <c r="A94" s="4">
        <v>19</v>
      </c>
      <c r="B94" s="5"/>
      <c r="C94" s="5"/>
      <c r="D94" s="5"/>
      <c r="E94" s="5">
        <v>6</v>
      </c>
      <c r="F94" s="5">
        <v>12</v>
      </c>
      <c r="G94" s="5">
        <v>10</v>
      </c>
      <c r="H94" s="5"/>
      <c r="I94" s="5">
        <v>5</v>
      </c>
      <c r="J94" s="5">
        <v>20</v>
      </c>
      <c r="K94" s="5">
        <v>15</v>
      </c>
      <c r="L94" s="5">
        <v>10</v>
      </c>
      <c r="M94" s="5">
        <v>33</v>
      </c>
      <c r="N94" s="5">
        <v>10</v>
      </c>
      <c r="O94" s="5">
        <v>5</v>
      </c>
      <c r="P94" s="5">
        <v>4</v>
      </c>
      <c r="Q94" s="5">
        <v>2</v>
      </c>
      <c r="R94" s="19">
        <f>SUM(B94:Q94)</f>
        <v>132</v>
      </c>
    </row>
    <row r="95" spans="1:18" x14ac:dyDescent="0.25">
      <c r="A95" s="53">
        <v>20</v>
      </c>
      <c r="B95" s="23"/>
      <c r="C95" s="23"/>
      <c r="D95" s="23"/>
      <c r="E95" s="23">
        <v>6</v>
      </c>
      <c r="F95" s="23">
        <v>12</v>
      </c>
      <c r="G95" s="23">
        <v>10</v>
      </c>
      <c r="H95" s="23"/>
      <c r="I95" s="23">
        <v>5</v>
      </c>
      <c r="J95" s="23">
        <v>20</v>
      </c>
      <c r="K95" s="23">
        <v>15</v>
      </c>
      <c r="L95" s="23">
        <v>10</v>
      </c>
      <c r="M95" s="23">
        <v>33</v>
      </c>
      <c r="N95" s="23">
        <v>10</v>
      </c>
      <c r="O95" s="23">
        <v>5</v>
      </c>
      <c r="P95" s="23">
        <v>4</v>
      </c>
      <c r="Q95" s="23">
        <v>2</v>
      </c>
      <c r="R95" s="27">
        <f>SUM(B95:Q95)</f>
        <v>132</v>
      </c>
    </row>
    <row r="96" spans="1:18" x14ac:dyDescent="0.25">
      <c r="A96" s="55">
        <v>21</v>
      </c>
      <c r="B96" s="56"/>
      <c r="C96" s="56"/>
      <c r="D96" s="56"/>
      <c r="E96" s="56">
        <v>1</v>
      </c>
      <c r="F96" s="56">
        <v>1</v>
      </c>
      <c r="G96" s="56"/>
      <c r="H96" s="56"/>
      <c r="I96" s="56">
        <v>1</v>
      </c>
      <c r="J96" s="56">
        <v>1</v>
      </c>
      <c r="K96" s="56">
        <v>1</v>
      </c>
      <c r="L96" s="56">
        <v>1</v>
      </c>
      <c r="M96" s="56">
        <v>1</v>
      </c>
      <c r="N96" s="56"/>
      <c r="O96" s="56"/>
      <c r="P96" s="56">
        <v>1</v>
      </c>
      <c r="Q96" s="56">
        <v>1</v>
      </c>
      <c r="R96" s="54">
        <f>SUM(B96:Q96)</f>
        <v>9</v>
      </c>
    </row>
    <row r="97" spans="1:18" ht="45" x14ac:dyDescent="0.25">
      <c r="A97" s="63" t="s">
        <v>40</v>
      </c>
      <c r="B97" s="64"/>
      <c r="C97" s="64"/>
      <c r="D97" s="64"/>
      <c r="E97" s="64">
        <f>SUM(E94:E96)</f>
        <v>13</v>
      </c>
      <c r="F97" s="64">
        <f>SUM(F94:F96)</f>
        <v>25</v>
      </c>
      <c r="G97" s="64">
        <f>SUM(G94:G96)</f>
        <v>20</v>
      </c>
      <c r="H97" s="64"/>
      <c r="I97" s="64">
        <f t="shared" ref="I97:Q97" si="12">SUM(I94:I96)</f>
        <v>11</v>
      </c>
      <c r="J97" s="64">
        <f t="shared" si="12"/>
        <v>41</v>
      </c>
      <c r="K97" s="64">
        <f t="shared" si="12"/>
        <v>31</v>
      </c>
      <c r="L97" s="64">
        <f t="shared" si="12"/>
        <v>21</v>
      </c>
      <c r="M97" s="64">
        <f t="shared" si="12"/>
        <v>67</v>
      </c>
      <c r="N97" s="64">
        <f t="shared" si="12"/>
        <v>20</v>
      </c>
      <c r="O97" s="64">
        <f t="shared" si="12"/>
        <v>10</v>
      </c>
      <c r="P97" s="64">
        <f t="shared" si="12"/>
        <v>9</v>
      </c>
      <c r="Q97" s="64">
        <f t="shared" si="12"/>
        <v>5</v>
      </c>
      <c r="R97" s="73"/>
    </row>
    <row r="101" spans="1:18" ht="28.5" customHeight="1" x14ac:dyDescent="0.25">
      <c r="A101" s="133" t="s">
        <v>44</v>
      </c>
      <c r="B101" s="134"/>
      <c r="C101" s="134"/>
      <c r="D101" s="134"/>
      <c r="E101" s="134"/>
      <c r="F101" s="134"/>
      <c r="G101" s="134"/>
      <c r="H101" s="134"/>
      <c r="I101" s="134"/>
      <c r="J101" s="134"/>
      <c r="K101" s="134"/>
      <c r="L101" s="134"/>
      <c r="M101" s="135"/>
    </row>
    <row r="102" spans="1:18" x14ac:dyDescent="0.25">
      <c r="A102" s="98"/>
      <c r="B102" s="99"/>
      <c r="C102" s="99"/>
      <c r="D102" s="99"/>
      <c r="E102" s="99"/>
      <c r="F102" s="99"/>
      <c r="G102" s="100"/>
      <c r="H102" s="14" t="s">
        <v>15</v>
      </c>
      <c r="I102" s="14" t="s">
        <v>46</v>
      </c>
      <c r="J102" s="14" t="s">
        <v>47</v>
      </c>
      <c r="K102" s="14" t="s">
        <v>15</v>
      </c>
      <c r="L102" s="14" t="s">
        <v>46</v>
      </c>
      <c r="M102" s="15" t="s">
        <v>47</v>
      </c>
    </row>
    <row r="103" spans="1:18" ht="4.5" customHeight="1" x14ac:dyDescent="0.25">
      <c r="A103" s="101"/>
      <c r="B103" s="102"/>
      <c r="C103" s="102"/>
      <c r="D103" s="102"/>
      <c r="E103" s="102"/>
      <c r="F103" s="102"/>
      <c r="G103" s="103"/>
      <c r="H103" s="16"/>
      <c r="I103" s="16"/>
      <c r="J103" s="16"/>
      <c r="K103" s="16"/>
      <c r="L103" s="16"/>
      <c r="M103" s="32"/>
    </row>
    <row r="104" spans="1:18" ht="27" customHeight="1" x14ac:dyDescent="0.25">
      <c r="A104" s="104"/>
      <c r="B104" s="105"/>
      <c r="C104" s="105"/>
      <c r="D104" s="105"/>
      <c r="E104" s="105"/>
      <c r="F104" s="105"/>
      <c r="G104" s="106"/>
      <c r="H104" s="17" t="s">
        <v>45</v>
      </c>
      <c r="I104" s="17" t="s">
        <v>45</v>
      </c>
      <c r="J104" s="17" t="s">
        <v>45</v>
      </c>
      <c r="K104" s="17" t="s">
        <v>48</v>
      </c>
      <c r="L104" s="17" t="s">
        <v>48</v>
      </c>
      <c r="M104" s="18" t="s">
        <v>48</v>
      </c>
    </row>
    <row r="105" spans="1:18" ht="37.5" customHeight="1" x14ac:dyDescent="0.25">
      <c r="A105" s="107" t="s">
        <v>49</v>
      </c>
      <c r="B105" s="108"/>
      <c r="C105" s="108"/>
      <c r="D105" s="108"/>
      <c r="E105" s="108"/>
      <c r="F105" s="108"/>
      <c r="G105" s="109"/>
      <c r="H105" s="71">
        <f>L44</f>
        <v>2773784.68</v>
      </c>
      <c r="I105" s="71">
        <f>M44</f>
        <v>9895800.7799999993</v>
      </c>
      <c r="J105" s="10">
        <f>H105+I105</f>
        <v>12669585.459999999</v>
      </c>
      <c r="K105" s="66">
        <f>N44</f>
        <v>12946047.399999999</v>
      </c>
      <c r="L105" s="66">
        <f>O44</f>
        <v>44857314.060000002</v>
      </c>
      <c r="M105" s="38">
        <f>K105+L105</f>
        <v>57803361.460000001</v>
      </c>
    </row>
    <row r="106" spans="1:18" ht="34.5" customHeight="1" x14ac:dyDescent="0.25">
      <c r="A106" s="110" t="s">
        <v>50</v>
      </c>
      <c r="B106" s="111"/>
      <c r="C106" s="111"/>
      <c r="D106" s="111"/>
      <c r="E106" s="111"/>
      <c r="F106" s="111"/>
      <c r="G106" s="112"/>
      <c r="H106" s="70">
        <f>L85</f>
        <v>137039.6</v>
      </c>
      <c r="I106" s="65">
        <f>M85</f>
        <v>662544.24</v>
      </c>
      <c r="J106" s="28">
        <f>H106+I106</f>
        <v>799583.84</v>
      </c>
      <c r="K106" s="67">
        <f>N85</f>
        <v>466238</v>
      </c>
      <c r="L106" s="65">
        <f>O85</f>
        <v>2111017.2000000002</v>
      </c>
      <c r="M106" s="69">
        <f>K106+L106</f>
        <v>2577255.2000000002</v>
      </c>
    </row>
    <row r="107" spans="1:18" ht="32.25" customHeight="1" x14ac:dyDescent="0.25">
      <c r="A107" s="113" t="s">
        <v>51</v>
      </c>
      <c r="B107" s="114"/>
      <c r="C107" s="114"/>
      <c r="D107" s="114"/>
      <c r="E107" s="114"/>
      <c r="F107" s="114"/>
      <c r="G107" s="115"/>
      <c r="H107" s="72">
        <f t="shared" ref="H107:M107" si="13">SUM(H105:H106)</f>
        <v>2910824.2800000003</v>
      </c>
      <c r="I107" s="35">
        <f t="shared" si="13"/>
        <v>10558345.02</v>
      </c>
      <c r="J107" s="35">
        <f t="shared" si="13"/>
        <v>13469169.299999999</v>
      </c>
      <c r="K107" s="37">
        <f t="shared" si="13"/>
        <v>13412285.399999999</v>
      </c>
      <c r="L107" s="68">
        <f t="shared" si="13"/>
        <v>46968331.260000005</v>
      </c>
      <c r="M107" s="36">
        <f t="shared" si="13"/>
        <v>60380616.660000004</v>
      </c>
    </row>
    <row r="113" spans="10:10" x14ac:dyDescent="0.25">
      <c r="J113" s="39"/>
    </row>
  </sheetData>
  <mergeCells count="56">
    <mergeCell ref="A12:O12"/>
    <mergeCell ref="A14:O14"/>
    <mergeCell ref="A16:O16"/>
    <mergeCell ref="A18:O18"/>
    <mergeCell ref="A75:O75"/>
    <mergeCell ref="N22:O22"/>
    <mergeCell ref="N23:O23"/>
    <mergeCell ref="N24:O24"/>
    <mergeCell ref="A44:I44"/>
    <mergeCell ref="A48:R48"/>
    <mergeCell ref="A49:A51"/>
    <mergeCell ref="R49:R51"/>
    <mergeCell ref="H22:H25"/>
    <mergeCell ref="I22:I25"/>
    <mergeCell ref="J22:K24"/>
    <mergeCell ref="L22:M22"/>
    <mergeCell ref="A102:G104"/>
    <mergeCell ref="A105:G105"/>
    <mergeCell ref="A106:G106"/>
    <mergeCell ref="A107:G107"/>
    <mergeCell ref="A21:O21"/>
    <mergeCell ref="A85:I85"/>
    <mergeCell ref="A89:R89"/>
    <mergeCell ref="A90:A92"/>
    <mergeCell ref="R90:R92"/>
    <mergeCell ref="A93:R93"/>
    <mergeCell ref="A101:M101"/>
    <mergeCell ref="L78:M78"/>
    <mergeCell ref="L79:M79"/>
    <mergeCell ref="L80:M80"/>
    <mergeCell ref="N78:O78"/>
    <mergeCell ref="N79:O79"/>
    <mergeCell ref="A1:O1"/>
    <mergeCell ref="A4:O4"/>
    <mergeCell ref="A6:O6"/>
    <mergeCell ref="A8:O8"/>
    <mergeCell ref="A10:O10"/>
    <mergeCell ref="N80:O80"/>
    <mergeCell ref="A78:A81"/>
    <mergeCell ref="B78:B81"/>
    <mergeCell ref="C78:C81"/>
    <mergeCell ref="D78:D81"/>
    <mergeCell ref="E78:E81"/>
    <mergeCell ref="F78:G80"/>
    <mergeCell ref="H78:H81"/>
    <mergeCell ref="I78:I81"/>
    <mergeCell ref="J78:K80"/>
    <mergeCell ref="A52:R52"/>
    <mergeCell ref="L23:M23"/>
    <mergeCell ref="L24:M24"/>
    <mergeCell ref="A22:A25"/>
    <mergeCell ref="B22:B25"/>
    <mergeCell ref="C22:C25"/>
    <mergeCell ref="D22:D25"/>
    <mergeCell ref="E22:E25"/>
    <mergeCell ref="F22:G2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>Conselho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Emmanoel Cambuí Colonnezi</dc:creator>
  <cp:lastModifiedBy>Carolina Sales Abraham</cp:lastModifiedBy>
  <dcterms:created xsi:type="dcterms:W3CDTF">2024-12-03T17:16:46Z</dcterms:created>
  <dcterms:modified xsi:type="dcterms:W3CDTF">2024-12-19T21:04:50Z</dcterms:modified>
</cp:coreProperties>
</file>