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Z:\CPL\2025\PROCESSO ADMINISTRATIVO\2832022-63 - INFORMATIZAÇÃO DO COFEN-CORENs\4. Edital do Pregão Eletrônico nº 90.001-2025\"/>
    </mc:Choice>
  </mc:AlternateContent>
  <xr:revisionPtr revIDLastSave="0" documentId="13_ncr:1_{E34A0FCF-7B6C-4956-B43E-39D58F34A590}" xr6:coauthVersionLast="47" xr6:coauthVersionMax="47" xr10:uidLastSave="{00000000-0000-0000-0000-000000000000}"/>
  <bookViews>
    <workbookView xWindow="-120" yWindow="-120" windowWidth="21840" windowHeight="13020" xr2:uid="{E46F52DE-14F6-4E42-A9E9-B4D82BE5B841}"/>
  </bookViews>
  <sheets>
    <sheet name="Planilha1" sheetId="1" r:id="rId1"/>
  </sheets>
  <definedNames>
    <definedName name="RefPro_8Yn6sYLJHSNnBtEN" localSheetId="0">Planilha1!$A$9</definedName>
    <definedName name="RefPro_ARKwLD6a4NA5tmd8" localSheetId="0">Planilha1!$A$4</definedName>
    <definedName name="RefPro_bdkenZTwdFVYZjgn" localSheetId="0">Planilha1!#REF!</definedName>
    <definedName name="RefPro_bM3QoXAewu0EzMmM" localSheetId="0">Planilha1!$A$5</definedName>
    <definedName name="RefPro_cMrNAer3Vt4FrT3c" localSheetId="0">Planilha1!$A$6</definedName>
    <definedName name="RefPro_dOIeLbzTxoBcwL97" localSheetId="0">Planilha1!$A$7</definedName>
    <definedName name="RefPro_EIR7dSXxlCxh5zFu" localSheetId="0">Planilha1!$A$10</definedName>
    <definedName name="RefPro_rMrtmwgGR3a6EY4I" localSheetId="0">Planilha1!$A$8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3" i="1" l="1"/>
  <c r="E52" i="1"/>
  <c r="D52" i="1"/>
  <c r="C52" i="1"/>
  <c r="B52" i="1"/>
  <c r="E50" i="1"/>
  <c r="E51" i="1"/>
  <c r="E49" i="1"/>
  <c r="D50" i="1"/>
  <c r="D51" i="1"/>
  <c r="D49" i="1"/>
  <c r="D45" i="1"/>
  <c r="Q40" i="1"/>
  <c r="Q39" i="1"/>
  <c r="P40" i="1"/>
  <c r="P39" i="1"/>
  <c r="O40" i="1"/>
  <c r="O39" i="1"/>
  <c r="N40" i="1"/>
  <c r="N39" i="1"/>
  <c r="M39" i="1"/>
  <c r="L39" i="1"/>
  <c r="K39" i="1"/>
  <c r="I39" i="1"/>
  <c r="Q33" i="1"/>
  <c r="Q32" i="1"/>
  <c r="P33" i="1"/>
  <c r="P32" i="1"/>
  <c r="O33" i="1"/>
  <c r="O32" i="1"/>
  <c r="N33" i="1"/>
  <c r="N32" i="1"/>
  <c r="M32" i="1"/>
  <c r="L32" i="1"/>
  <c r="K32" i="1"/>
  <c r="I32" i="1"/>
  <c r="I17" i="1"/>
  <c r="I18" i="1"/>
  <c r="I16" i="1"/>
  <c r="M16" i="1" s="1"/>
  <c r="I25" i="1"/>
  <c r="M26" i="1"/>
  <c r="M25" i="1"/>
  <c r="N25" i="1" s="1"/>
  <c r="N26" i="1" s="1"/>
  <c r="L26" i="1"/>
  <c r="L25" i="1"/>
  <c r="K26" i="1"/>
  <c r="K25" i="1"/>
  <c r="M17" i="1"/>
  <c r="M18" i="1"/>
  <c r="L19" i="1"/>
  <c r="L17" i="1"/>
  <c r="L18" i="1"/>
  <c r="L16" i="1"/>
  <c r="K16" i="1"/>
  <c r="K19" i="1"/>
  <c r="K17" i="1"/>
  <c r="K18" i="1"/>
  <c r="M19" i="1" l="1"/>
</calcChain>
</file>

<file path=xl/sharedStrings.xml><?xml version="1.0" encoding="utf-8"?>
<sst xmlns="http://schemas.openxmlformats.org/spreadsheetml/2006/main" count="173" uniqueCount="76">
  <si>
    <t>ANEXO II - ORÇAMENTO ESTIMATIVO</t>
  </si>
  <si>
    <t>CATSER</t>
  </si>
  <si>
    <t>1. A proponente deverá preencher todos os itens Modelo de Proposta de Preços, Anexo III do Edital, os valores máximos estimado da contratação estão indicados nas tabelas abaixo.</t>
  </si>
  <si>
    <t>2. Nos valores propostos estarão inclusos todos os custos operacionais, encargos previdenciários, trabalhistas, tributários, comerciais e quaisquer outros que incidam direta ou indiretamente na execução do objeto.</t>
  </si>
  <si>
    <t>3. Os serviços deverão ser realizados conforme o Termo de Referência, que contém a descrição detalhada.</t>
  </si>
  <si>
    <t>4. Não serão aceitos valores superiores aos descritos nas tabelas abaixo.</t>
  </si>
  <si>
    <t>5. Se houver indícios de inexequibilidade da proposta de preço, ou em caso da necessidade de esclarecimentos complementares, poderão ser efetuadas diligências, para que a empresa comprove a exequibilidade da proposta.</t>
  </si>
  <si>
    <t>6. Quando da etapa de lances, deve-se observar que os percentuais de redução, em relação ao valor inicial, das propostas dos licitantes e dos lances ofertados sobre o valor total do grupo deverão ser transpostos linearmente para todos os itens que compõem a planilha de preços do licitante.</t>
  </si>
  <si>
    <t>7. Os preços deverão ser expressos em moeda corrente nacional (Real) com no máximo 02 (duas) casas decimais.</t>
  </si>
  <si>
    <t>(R$)</t>
  </si>
  <si>
    <t>Grupo</t>
  </si>
  <si>
    <t>Item</t>
  </si>
  <si>
    <t>Especificação</t>
  </si>
  <si>
    <t>CATMAT/</t>
  </si>
  <si>
    <t>Unidade de</t>
  </si>
  <si>
    <t>Medida</t>
  </si>
  <si>
    <t>Forma de Desembolso</t>
  </si>
  <si>
    <t>Quantidade Cofen</t>
  </si>
  <si>
    <t>(a)</t>
  </si>
  <si>
    <t>Quantidade Outros Órgãos</t>
  </si>
  <si>
    <t>(b)</t>
  </si>
  <si>
    <t>Quantidade Total do Item</t>
  </si>
  <si>
    <t>(c) = (a) + (b)</t>
  </si>
  <si>
    <t>Valor Unitário</t>
  </si>
  <si>
    <t>(d)</t>
  </si>
  <si>
    <t>Valor Total Cofen</t>
  </si>
  <si>
    <t>(e) = (a) x (d)</t>
  </si>
  <si>
    <t>Valor Total</t>
  </si>
  <si>
    <t>Outros Órgãos (R$)</t>
  </si>
  <si>
    <t>(f) = (b) x (d)</t>
  </si>
  <si>
    <t>Valor Total do Item (R$)</t>
  </si>
  <si>
    <t>(g) = (c) x (d)</t>
  </si>
  <si>
    <t>Tablet</t>
  </si>
  <si>
    <t>Unidade</t>
  </si>
  <si>
    <t>Único</t>
  </si>
  <si>
    <t>Capa Protetora com Teclado</t>
  </si>
  <si>
    <t>Caneta Touchscreen</t>
  </si>
  <si>
    <t>VALOR TOTAL GRUPO 1 (R$)</t>
  </si>
  <si>
    <t>Valor Anual Cofen</t>
  </si>
  <si>
    <t>Valor Anual</t>
  </si>
  <si>
    <t>Valor Anual Total do Item (R$)</t>
  </si>
  <si>
    <t>Valor Total (60 meses) do Item</t>
  </si>
  <si>
    <t>(h) = (g) x 5</t>
  </si>
  <si>
    <t>Licença de uso para software antivírus (Dispositivo Móvel)</t>
  </si>
  <si>
    <t>Anual</t>
  </si>
  <si>
    <t>VALOR TOTAL GRUPO 2 (R$)</t>
  </si>
  <si>
    <t>Valor Mensal Cofen (R$)</t>
  </si>
  <si>
    <t>Valor Mensal Outros Órgãos (R$)</t>
  </si>
  <si>
    <t>Valor Mensal Total do Item (R$)</t>
  </si>
  <si>
    <t>(h) = (e) x 12</t>
  </si>
  <si>
    <t>Valor Anual</t>
  </si>
  <si>
    <t>(i) = (f) x 12</t>
  </si>
  <si>
    <t>Valor Anual Total do Item (R$)</t>
  </si>
  <si>
    <t>(j) = (g) x 12</t>
  </si>
  <si>
    <t>(k) = (j) x 5</t>
  </si>
  <si>
    <t>Licença de uso para software de gerenciamento de dispositivos móveis (MDM)</t>
  </si>
  <si>
    <t>Mensal</t>
  </si>
  <si>
    <t>VALOR TOTAL GRUPO 3 (R$)</t>
  </si>
  <si>
    <t>(j) = (g) x 12 </t>
  </si>
  <si>
    <t>(k) = (j) x 5</t>
  </si>
  <si>
    <t>Serviço de acesso à internet móvel 5G (franquia mensal mínima de 20 GB de dados), incluindo o fornecimento de SIM Cards ou uso do SIM digital (eSIM)</t>
  </si>
  <si>
    <t>VALOR TOTAL GRUPO 4 (R$)</t>
  </si>
  <si>
    <t>Valor Total Cofen (R$)</t>
  </si>
  <si>
    <t>Valor Total Outros Órgãos (R$)</t>
  </si>
  <si>
    <t>Valor Total do Item (R$)</t>
  </si>
  <si>
    <t>(c) = (a) + (b) </t>
  </si>
  <si>
    <t>Grupo 1</t>
  </si>
  <si>
    <t>Valor Anual Total Cofen (R$)</t>
  </si>
  <si>
    <t>Valor Anual Total</t>
  </si>
  <si>
    <t>Outros Órgãos (R$)</t>
  </si>
  <si>
    <t>(d) = (c) x 5</t>
  </si>
  <si>
    <t>Grupo 2</t>
  </si>
  <si>
    <t>Grupo 3</t>
  </si>
  <si>
    <t>Grupo 4</t>
  </si>
  <si>
    <t>Total (R$)</t>
  </si>
  <si>
    <t>VALOR GLOBAL ESTIMADO DA CONTRATAÇÃO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</si>
</sst>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646464"/>
      </left>
      <right style="thin">
        <color rgb="FF000000"/>
      </right>
      <top style="thin">
        <color rgb="FF646464"/>
      </top>
      <bottom/>
      <diagonal/>
    </border>
    <border>
      <left style="thin">
        <color rgb="FF000000"/>
      </left>
      <right style="thin">
        <color rgb="FF000000"/>
      </right>
      <top style="thin">
        <color rgb="FF646464"/>
      </top>
      <bottom/>
      <diagonal/>
    </border>
    <border>
      <left style="thin">
        <color rgb="FF000000"/>
      </left>
      <right style="thin">
        <color rgb="FF646464"/>
      </right>
      <top style="thin">
        <color rgb="FF646464"/>
      </top>
      <bottom/>
      <diagonal/>
    </border>
    <border>
      <left style="thin">
        <color rgb="FF6464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646464"/>
      </right>
      <top/>
      <bottom/>
      <diagonal/>
    </border>
    <border>
      <left style="thin">
        <color rgb="FF000000"/>
      </left>
      <right style="thin">
        <color rgb="FF646464"/>
      </right>
      <top/>
      <bottom style="thin">
        <color rgb="FF000000"/>
      </bottom>
      <diagonal/>
    </border>
    <border>
      <left style="thin">
        <color rgb="FF000000"/>
      </left>
      <right style="thin">
        <color rgb="FF646464"/>
      </right>
      <top style="thin">
        <color rgb="FF000000"/>
      </top>
      <bottom style="thin">
        <color rgb="FF000000"/>
      </bottom>
      <diagonal/>
    </border>
    <border>
      <left style="thin">
        <color rgb="FF646464"/>
      </left>
      <right style="thin">
        <color rgb="FF000000"/>
      </right>
      <top/>
      <bottom style="thin">
        <color rgb="FF000000"/>
      </bottom>
      <diagonal/>
    </border>
    <border>
      <left style="thin">
        <color rgb="FF646464"/>
      </left>
      <right style="thin">
        <color rgb="FF000000"/>
      </right>
      <top style="thin">
        <color rgb="FF000000"/>
      </top>
      <bottom/>
      <diagonal/>
    </border>
    <border>
      <left style="thin">
        <color rgb="FF646464"/>
      </left>
      <right/>
      <top style="thin">
        <color rgb="FF000000"/>
      </top>
      <bottom style="thin">
        <color rgb="FF646464"/>
      </bottom>
      <diagonal/>
    </border>
    <border>
      <left/>
      <right/>
      <top style="thin">
        <color rgb="FF000000"/>
      </top>
      <bottom style="thin">
        <color rgb="FF646464"/>
      </bottom>
      <diagonal/>
    </border>
    <border>
      <left/>
      <right style="thin">
        <color rgb="FF000000"/>
      </right>
      <top style="thin">
        <color rgb="FF000000"/>
      </top>
      <bottom style="thin">
        <color rgb="FF646464"/>
      </bottom>
      <diagonal/>
    </border>
    <border>
      <left style="thin">
        <color rgb="FF000000"/>
      </left>
      <right style="thin">
        <color rgb="FF646464"/>
      </right>
      <top style="thin">
        <color rgb="FF000000"/>
      </top>
      <bottom style="thin">
        <color rgb="FF6464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46464"/>
      </bottom>
      <diagonal/>
    </border>
    <border>
      <left style="thin">
        <color rgb="FF6464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646464"/>
      </left>
      <right style="thin">
        <color rgb="FF000000"/>
      </right>
      <top style="thin">
        <color rgb="FF000000"/>
      </top>
      <bottom style="thin">
        <color rgb="FF646464"/>
      </bottom>
      <diagonal/>
    </border>
    <border>
      <left style="thin">
        <color rgb="FF646464"/>
      </left>
      <right/>
      <top style="thin">
        <color rgb="FF646464"/>
      </top>
      <bottom style="thin">
        <color rgb="FF646464"/>
      </bottom>
      <diagonal/>
    </border>
    <border>
      <left/>
      <right/>
      <top style="thin">
        <color rgb="FF646464"/>
      </top>
      <bottom style="thin">
        <color rgb="FF646464"/>
      </bottom>
      <diagonal/>
    </border>
    <border>
      <left/>
      <right style="thin">
        <color rgb="FF000000"/>
      </right>
      <top style="thin">
        <color rgb="FF646464"/>
      </top>
      <bottom style="thin">
        <color rgb="FF646464"/>
      </bottom>
      <diagonal/>
    </border>
    <border>
      <left style="thin">
        <color rgb="FF000000"/>
      </left>
      <right style="thin">
        <color rgb="FF646464"/>
      </right>
      <top style="thin">
        <color rgb="FF646464"/>
      </top>
      <bottom style="thin">
        <color rgb="FF6464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justify" vertical="center" wrapText="1"/>
    </xf>
    <xf numFmtId="0" fontId="0" fillId="2" borderId="2" xfId="0" applyFill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3" borderId="18" xfId="0" applyNumberFormat="1" applyFont="1" applyFill="1" applyBorder="1" applyAlignment="1">
      <alignment horizontal="center" vertical="center" wrapText="1"/>
    </xf>
    <xf numFmtId="4" fontId="6" fillId="3" borderId="17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4" fontId="5" fillId="0" borderId="18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4" fontId="1" fillId="4" borderId="18" xfId="0" applyNumberFormat="1" applyFont="1" applyFill="1" applyBorder="1" applyAlignment="1">
      <alignment horizontal="center" vertical="center" wrapText="1"/>
    </xf>
    <xf numFmtId="4" fontId="2" fillId="4" borderId="17" xfId="0" applyNumberFormat="1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4" fontId="2" fillId="2" borderId="24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9237F-077B-4451-BEF7-A8719A24A9B7}">
  <dimension ref="A1:Q153"/>
  <sheetViews>
    <sheetView tabSelected="1" zoomScale="69" zoomScaleNormal="69" workbookViewId="0">
      <selection sqref="A1:I1"/>
    </sheetView>
  </sheetViews>
  <sheetFormatPr defaultRowHeight="15" x14ac:dyDescent="0.25"/>
  <cols>
    <col min="1" max="1" width="35.42578125" style="1" customWidth="1"/>
    <col min="2" max="2" width="19" customWidth="1"/>
    <col min="3" max="3" width="64.42578125" customWidth="1"/>
    <col min="4" max="4" width="22.7109375" customWidth="1"/>
    <col min="5" max="5" width="24.7109375" customWidth="1"/>
    <col min="6" max="6" width="20.5703125" customWidth="1"/>
    <col min="7" max="7" width="24.140625" customWidth="1"/>
    <col min="8" max="8" width="19.140625" customWidth="1"/>
    <col min="9" max="9" width="22" customWidth="1"/>
    <col min="10" max="10" width="21.28515625" customWidth="1"/>
    <col min="11" max="11" width="18.28515625" customWidth="1"/>
    <col min="12" max="12" width="16.42578125" customWidth="1"/>
    <col min="13" max="13" width="18.28515625" customWidth="1"/>
    <col min="14" max="14" width="15.28515625" customWidth="1"/>
    <col min="15" max="15" width="16.28515625" customWidth="1"/>
    <col min="16" max="16" width="14.28515625" customWidth="1"/>
    <col min="17" max="17" width="18.28515625" customWidth="1"/>
  </cols>
  <sheetData>
    <row r="1" spans="1:13" ht="47.25" customHeight="1" x14ac:dyDescent="0.25">
      <c r="A1" s="5" t="s">
        <v>0</v>
      </c>
      <c r="B1" s="5"/>
      <c r="C1" s="5"/>
      <c r="D1" s="5"/>
      <c r="E1" s="5"/>
      <c r="F1" s="5"/>
      <c r="G1" s="5"/>
      <c r="H1" s="5"/>
      <c r="I1" s="5"/>
    </row>
    <row r="2" spans="1:13" ht="18.75" x14ac:dyDescent="0.25">
      <c r="A2" s="2"/>
    </row>
    <row r="3" spans="1:13" ht="18.75" x14ac:dyDescent="0.25">
      <c r="A3" s="2"/>
    </row>
    <row r="4" spans="1:13" ht="31.5" customHeight="1" x14ac:dyDescent="0.25">
      <c r="A4" s="4" t="s">
        <v>2</v>
      </c>
      <c r="B4" s="4"/>
      <c r="C4" s="4"/>
      <c r="D4" s="4"/>
      <c r="E4" s="4"/>
      <c r="F4" s="4"/>
      <c r="G4" s="4"/>
      <c r="H4" s="4"/>
      <c r="I4" s="4"/>
    </row>
    <row r="5" spans="1:13" ht="39.75" customHeight="1" x14ac:dyDescent="0.25">
      <c r="A5" s="4" t="s">
        <v>3</v>
      </c>
      <c r="B5" s="4"/>
      <c r="C5" s="4"/>
      <c r="D5" s="4"/>
      <c r="E5" s="4"/>
      <c r="F5" s="4"/>
      <c r="G5" s="4"/>
      <c r="H5" s="4"/>
      <c r="I5" s="4"/>
    </row>
    <row r="6" spans="1:13" ht="30.75" customHeight="1" x14ac:dyDescent="0.25">
      <c r="A6" s="4" t="s">
        <v>4</v>
      </c>
      <c r="B6" s="4"/>
      <c r="C6" s="4"/>
      <c r="D6" s="4"/>
      <c r="E6" s="4"/>
      <c r="F6" s="4"/>
      <c r="G6" s="4"/>
      <c r="H6" s="4"/>
      <c r="I6" s="4"/>
    </row>
    <row r="7" spans="1:13" ht="25.5" customHeight="1" x14ac:dyDescent="0.25">
      <c r="A7" s="6" t="s">
        <v>5</v>
      </c>
      <c r="B7" s="6"/>
      <c r="C7" s="6"/>
      <c r="D7" s="6"/>
      <c r="E7" s="6"/>
      <c r="F7" s="6"/>
      <c r="G7" s="6"/>
      <c r="H7" s="6"/>
      <c r="I7" s="6"/>
    </row>
    <row r="8" spans="1:13" ht="42" customHeight="1" x14ac:dyDescent="0.25">
      <c r="A8" s="4" t="s">
        <v>6</v>
      </c>
      <c r="B8" s="4"/>
      <c r="C8" s="4"/>
      <c r="D8" s="4"/>
      <c r="E8" s="4"/>
      <c r="F8" s="4"/>
      <c r="G8" s="4"/>
      <c r="H8" s="4"/>
      <c r="I8" s="4"/>
    </row>
    <row r="9" spans="1:13" ht="47.25" customHeight="1" x14ac:dyDescent="0.25">
      <c r="A9" s="4" t="s">
        <v>7</v>
      </c>
      <c r="B9" s="4"/>
      <c r="C9" s="4"/>
      <c r="D9" s="4"/>
      <c r="E9" s="4"/>
      <c r="F9" s="4"/>
      <c r="G9" s="4"/>
      <c r="H9" s="4"/>
      <c r="I9" s="4"/>
    </row>
    <row r="10" spans="1:13" ht="39" customHeight="1" x14ac:dyDescent="0.25">
      <c r="A10" s="4" t="s">
        <v>8</v>
      </c>
      <c r="B10" s="4"/>
      <c r="C10" s="4"/>
      <c r="D10" s="4"/>
      <c r="E10" s="4"/>
      <c r="F10" s="4"/>
      <c r="G10" s="4"/>
      <c r="H10" s="4"/>
      <c r="I10" s="4"/>
    </row>
    <row r="11" spans="1:13" x14ac:dyDescent="0.25">
      <c r="A11"/>
    </row>
    <row r="12" spans="1:13" x14ac:dyDescent="0.25">
      <c r="A12"/>
    </row>
    <row r="13" spans="1:13" ht="45" x14ac:dyDescent="0.25">
      <c r="A13" s="19" t="s">
        <v>10</v>
      </c>
      <c r="B13" s="22" t="s">
        <v>11</v>
      </c>
      <c r="C13" s="22" t="s">
        <v>12</v>
      </c>
      <c r="D13" s="12" t="s">
        <v>13</v>
      </c>
      <c r="E13" s="12" t="s">
        <v>14</v>
      </c>
      <c r="F13" s="22" t="s">
        <v>16</v>
      </c>
      <c r="G13" s="12" t="s">
        <v>17</v>
      </c>
      <c r="H13" s="12" t="s">
        <v>19</v>
      </c>
      <c r="I13" s="12" t="s">
        <v>21</v>
      </c>
      <c r="J13" s="12" t="s">
        <v>23</v>
      </c>
      <c r="K13" s="12" t="s">
        <v>25</v>
      </c>
      <c r="L13" s="12" t="s">
        <v>27</v>
      </c>
      <c r="M13" s="13" t="s">
        <v>30</v>
      </c>
    </row>
    <row r="14" spans="1:13" ht="45" x14ac:dyDescent="0.25">
      <c r="A14" s="20"/>
      <c r="B14" s="23"/>
      <c r="C14" s="23"/>
      <c r="D14" s="7" t="s">
        <v>1</v>
      </c>
      <c r="E14" s="7" t="s">
        <v>15</v>
      </c>
      <c r="F14" s="23"/>
      <c r="G14" s="7" t="s">
        <v>18</v>
      </c>
      <c r="H14" s="7" t="s">
        <v>20</v>
      </c>
      <c r="I14" s="7" t="s">
        <v>22</v>
      </c>
      <c r="J14" s="7" t="s">
        <v>9</v>
      </c>
      <c r="K14" s="7" t="s">
        <v>9</v>
      </c>
      <c r="L14" s="7" t="s">
        <v>28</v>
      </c>
      <c r="M14" s="14" t="s">
        <v>31</v>
      </c>
    </row>
    <row r="15" spans="1:13" ht="30" x14ac:dyDescent="0.25">
      <c r="A15" s="21"/>
      <c r="B15" s="24"/>
      <c r="C15" s="24"/>
      <c r="D15" s="3"/>
      <c r="E15" s="3"/>
      <c r="F15" s="24"/>
      <c r="G15" s="3"/>
      <c r="H15" s="3"/>
      <c r="I15" s="3"/>
      <c r="J15" s="8" t="s">
        <v>24</v>
      </c>
      <c r="K15" s="8" t="s">
        <v>26</v>
      </c>
      <c r="L15" s="8" t="s">
        <v>29</v>
      </c>
      <c r="M15" s="15"/>
    </row>
    <row r="16" spans="1:13" x14ac:dyDescent="0.25">
      <c r="A16" s="25">
        <v>1</v>
      </c>
      <c r="B16" s="9">
        <v>1</v>
      </c>
      <c r="C16" s="10" t="s">
        <v>32</v>
      </c>
      <c r="D16" s="10">
        <v>609347</v>
      </c>
      <c r="E16" s="10" t="s">
        <v>33</v>
      </c>
      <c r="F16" s="10" t="s">
        <v>34</v>
      </c>
      <c r="G16" s="10">
        <v>250</v>
      </c>
      <c r="H16" s="10">
        <v>153</v>
      </c>
      <c r="I16" s="10">
        <f>SUM(G16:H16)</f>
        <v>403</v>
      </c>
      <c r="J16" s="11">
        <v>5435.59</v>
      </c>
      <c r="K16" s="11">
        <f>G16*J16</f>
        <v>1358897.5</v>
      </c>
      <c r="L16" s="11">
        <f>H16*J16</f>
        <v>831645.27</v>
      </c>
      <c r="M16" s="16">
        <f>I16*J16</f>
        <v>2190542.77</v>
      </c>
    </row>
    <row r="17" spans="1:17" x14ac:dyDescent="0.25">
      <c r="A17" s="26"/>
      <c r="B17" s="9">
        <v>2</v>
      </c>
      <c r="C17" s="10" t="s">
        <v>35</v>
      </c>
      <c r="D17" s="10">
        <v>478802</v>
      </c>
      <c r="E17" s="10" t="s">
        <v>33</v>
      </c>
      <c r="F17" s="10" t="s">
        <v>34</v>
      </c>
      <c r="G17" s="10">
        <v>250</v>
      </c>
      <c r="H17" s="10">
        <v>153</v>
      </c>
      <c r="I17" s="10">
        <f t="shared" ref="I17:I18" si="0">SUM(G17:H17)</f>
        <v>403</v>
      </c>
      <c r="J17" s="10">
        <v>530.84</v>
      </c>
      <c r="K17" s="11">
        <f t="shared" ref="K17:K18" si="1">G17*J17</f>
        <v>132710</v>
      </c>
      <c r="L17" s="11">
        <f t="shared" ref="L17:L18" si="2">H17*J17</f>
        <v>81218.52</v>
      </c>
      <c r="M17" s="16">
        <f t="shared" ref="M17:M18" si="3">I17*J17</f>
        <v>213928.52000000002</v>
      </c>
    </row>
    <row r="18" spans="1:17" x14ac:dyDescent="0.25">
      <c r="A18" s="27"/>
      <c r="B18" s="9">
        <v>3</v>
      </c>
      <c r="C18" s="10" t="s">
        <v>36</v>
      </c>
      <c r="D18" s="10">
        <v>460549</v>
      </c>
      <c r="E18" s="10" t="s">
        <v>33</v>
      </c>
      <c r="F18" s="10" t="s">
        <v>34</v>
      </c>
      <c r="G18" s="10">
        <v>250</v>
      </c>
      <c r="H18" s="10">
        <v>153</v>
      </c>
      <c r="I18" s="10">
        <f t="shared" si="0"/>
        <v>403</v>
      </c>
      <c r="J18" s="10">
        <v>412.98</v>
      </c>
      <c r="K18" s="11">
        <f t="shared" si="1"/>
        <v>103245</v>
      </c>
      <c r="L18" s="11">
        <f t="shared" si="2"/>
        <v>63185.94</v>
      </c>
      <c r="M18" s="16">
        <f t="shared" si="3"/>
        <v>166430.94</v>
      </c>
    </row>
    <row r="19" spans="1:17" ht="15" customHeight="1" x14ac:dyDescent="0.25">
      <c r="A19" s="28" t="s">
        <v>37</v>
      </c>
      <c r="B19" s="29"/>
      <c r="C19" s="29"/>
      <c r="D19" s="29"/>
      <c r="E19" s="29"/>
      <c r="F19" s="29"/>
      <c r="G19" s="29"/>
      <c r="H19" s="29"/>
      <c r="I19" s="29"/>
      <c r="J19" s="30"/>
      <c r="K19" s="17">
        <f>SUM(K16:K18)</f>
        <v>1594852.5</v>
      </c>
      <c r="L19" s="17">
        <f>SUM(L16:L18)</f>
        <v>976049.73</v>
      </c>
      <c r="M19" s="18">
        <f>SUM(M16:M18)</f>
        <v>2570902.23</v>
      </c>
    </row>
    <row r="20" spans="1:17" x14ac:dyDescent="0.25">
      <c r="A20" s="31"/>
    </row>
    <row r="21" spans="1:17" x14ac:dyDescent="0.25">
      <c r="A21" s="31"/>
    </row>
    <row r="22" spans="1:17" ht="60" x14ac:dyDescent="0.25">
      <c r="A22" s="19" t="s">
        <v>10</v>
      </c>
      <c r="B22" s="22" t="s">
        <v>11</v>
      </c>
      <c r="C22" s="22" t="s">
        <v>12</v>
      </c>
      <c r="D22" s="12" t="s">
        <v>13</v>
      </c>
      <c r="E22" s="12" t="s">
        <v>14</v>
      </c>
      <c r="F22" s="22" t="s">
        <v>16</v>
      </c>
      <c r="G22" s="12" t="s">
        <v>17</v>
      </c>
      <c r="H22" s="12" t="s">
        <v>19</v>
      </c>
      <c r="I22" s="12" t="s">
        <v>21</v>
      </c>
      <c r="J22" s="12" t="s">
        <v>23</v>
      </c>
      <c r="K22" s="12" t="s">
        <v>38</v>
      </c>
      <c r="L22" s="12" t="s">
        <v>39</v>
      </c>
      <c r="M22" s="12" t="s">
        <v>40</v>
      </c>
      <c r="N22" s="13" t="s">
        <v>41</v>
      </c>
    </row>
    <row r="23" spans="1:17" ht="45" x14ac:dyDescent="0.25">
      <c r="A23" s="20"/>
      <c r="B23" s="23"/>
      <c r="C23" s="23"/>
      <c r="D23" s="7" t="s">
        <v>1</v>
      </c>
      <c r="E23" s="7" t="s">
        <v>15</v>
      </c>
      <c r="F23" s="23"/>
      <c r="G23" s="7" t="s">
        <v>18</v>
      </c>
      <c r="H23" s="7" t="s">
        <v>20</v>
      </c>
      <c r="I23" s="7" t="s">
        <v>22</v>
      </c>
      <c r="J23" s="7" t="s">
        <v>9</v>
      </c>
      <c r="K23" s="7" t="s">
        <v>9</v>
      </c>
      <c r="L23" s="7" t="s">
        <v>28</v>
      </c>
      <c r="M23" s="7" t="s">
        <v>31</v>
      </c>
      <c r="N23" s="14" t="s">
        <v>9</v>
      </c>
    </row>
    <row r="24" spans="1:17" ht="30" x14ac:dyDescent="0.25">
      <c r="A24" s="21"/>
      <c r="B24" s="24"/>
      <c r="C24" s="24"/>
      <c r="D24" s="3"/>
      <c r="E24" s="3"/>
      <c r="F24" s="24"/>
      <c r="G24" s="3"/>
      <c r="H24" s="3"/>
      <c r="I24" s="3"/>
      <c r="J24" s="8" t="s">
        <v>24</v>
      </c>
      <c r="K24" s="8" t="s">
        <v>26</v>
      </c>
      <c r="L24" s="8" t="s">
        <v>29</v>
      </c>
      <c r="M24" s="3"/>
      <c r="N24" s="32" t="s">
        <v>42</v>
      </c>
    </row>
    <row r="25" spans="1:17" x14ac:dyDescent="0.25">
      <c r="A25" s="33">
        <v>2</v>
      </c>
      <c r="B25" s="9">
        <v>4</v>
      </c>
      <c r="C25" s="10" t="s">
        <v>43</v>
      </c>
      <c r="D25" s="10">
        <v>26077</v>
      </c>
      <c r="E25" s="10" t="s">
        <v>33</v>
      </c>
      <c r="F25" s="10" t="s">
        <v>44</v>
      </c>
      <c r="G25" s="10">
        <v>250</v>
      </c>
      <c r="H25" s="10">
        <v>183</v>
      </c>
      <c r="I25" s="10">
        <f>SUM(G25:H25)</f>
        <v>433</v>
      </c>
      <c r="J25" s="10">
        <v>34.61</v>
      </c>
      <c r="K25" s="11">
        <f>G25*J25</f>
        <v>8652.5</v>
      </c>
      <c r="L25" s="11">
        <f>H25*J25</f>
        <v>6333.63</v>
      </c>
      <c r="M25" s="11">
        <f>I25*J25</f>
        <v>14986.13</v>
      </c>
      <c r="N25" s="16">
        <f>M25*5</f>
        <v>74930.649999999994</v>
      </c>
    </row>
    <row r="26" spans="1:17" ht="15" customHeight="1" x14ac:dyDescent="0.25">
      <c r="A26" s="28" t="s">
        <v>45</v>
      </c>
      <c r="B26" s="29"/>
      <c r="C26" s="29"/>
      <c r="D26" s="29"/>
      <c r="E26" s="29"/>
      <c r="F26" s="29"/>
      <c r="G26" s="29"/>
      <c r="H26" s="29"/>
      <c r="I26" s="29"/>
      <c r="J26" s="30"/>
      <c r="K26" s="17">
        <f>K25</f>
        <v>8652.5</v>
      </c>
      <c r="L26" s="17">
        <f>L25</f>
        <v>6333.63</v>
      </c>
      <c r="M26" s="17">
        <f>M25</f>
        <v>14986.13</v>
      </c>
      <c r="N26" s="18">
        <f>N25</f>
        <v>74930.649999999994</v>
      </c>
    </row>
    <row r="27" spans="1:17" x14ac:dyDescent="0.25">
      <c r="A27" s="31"/>
    </row>
    <row r="28" spans="1:17" x14ac:dyDescent="0.25">
      <c r="A28" s="31"/>
    </row>
    <row r="29" spans="1:17" ht="75" x14ac:dyDescent="0.25">
      <c r="A29" s="19" t="s">
        <v>10</v>
      </c>
      <c r="B29" s="22" t="s">
        <v>11</v>
      </c>
      <c r="C29" s="22" t="s">
        <v>12</v>
      </c>
      <c r="D29" s="12" t="s">
        <v>13</v>
      </c>
      <c r="E29" s="12" t="s">
        <v>14</v>
      </c>
      <c r="F29" s="22" t="s">
        <v>16</v>
      </c>
      <c r="G29" s="12" t="s">
        <v>17</v>
      </c>
      <c r="H29" s="12" t="s">
        <v>19</v>
      </c>
      <c r="I29" s="12" t="s">
        <v>21</v>
      </c>
      <c r="J29" s="12" t="s">
        <v>23</v>
      </c>
      <c r="K29" s="12" t="s">
        <v>46</v>
      </c>
      <c r="L29" s="12" t="s">
        <v>47</v>
      </c>
      <c r="M29" s="12" t="s">
        <v>48</v>
      </c>
      <c r="N29" s="12" t="s">
        <v>38</v>
      </c>
      <c r="O29" s="12" t="s">
        <v>50</v>
      </c>
      <c r="P29" s="12" t="s">
        <v>52</v>
      </c>
      <c r="Q29" s="13" t="s">
        <v>41</v>
      </c>
    </row>
    <row r="30" spans="1:17" ht="45" x14ac:dyDescent="0.25">
      <c r="A30" s="20"/>
      <c r="B30" s="23"/>
      <c r="C30" s="23"/>
      <c r="D30" s="7" t="s">
        <v>1</v>
      </c>
      <c r="E30" s="7" t="s">
        <v>15</v>
      </c>
      <c r="F30" s="23"/>
      <c r="G30" s="7" t="s">
        <v>18</v>
      </c>
      <c r="H30" s="7" t="s">
        <v>20</v>
      </c>
      <c r="I30" s="7" t="s">
        <v>22</v>
      </c>
      <c r="J30" s="7" t="s">
        <v>9</v>
      </c>
      <c r="K30" s="7" t="s">
        <v>26</v>
      </c>
      <c r="L30" s="7" t="s">
        <v>29</v>
      </c>
      <c r="M30" s="7" t="s">
        <v>31</v>
      </c>
      <c r="N30" s="7" t="s">
        <v>9</v>
      </c>
      <c r="O30" s="7" t="s">
        <v>28</v>
      </c>
      <c r="P30" s="7" t="s">
        <v>53</v>
      </c>
      <c r="Q30" s="14" t="s">
        <v>9</v>
      </c>
    </row>
    <row r="31" spans="1:17" ht="30" x14ac:dyDescent="0.25">
      <c r="A31" s="21"/>
      <c r="B31" s="24"/>
      <c r="C31" s="24"/>
      <c r="D31" s="3"/>
      <c r="E31" s="3"/>
      <c r="F31" s="24"/>
      <c r="G31" s="3"/>
      <c r="H31" s="3"/>
      <c r="I31" s="3"/>
      <c r="J31" s="8" t="s">
        <v>24</v>
      </c>
      <c r="K31" s="3"/>
      <c r="L31" s="3"/>
      <c r="M31" s="3"/>
      <c r="N31" s="8" t="s">
        <v>49</v>
      </c>
      <c r="O31" s="8" t="s">
        <v>51</v>
      </c>
      <c r="P31" s="3"/>
      <c r="Q31" s="32" t="s">
        <v>54</v>
      </c>
    </row>
    <row r="32" spans="1:17" ht="30" x14ac:dyDescent="0.25">
      <c r="A32" s="33">
        <v>3</v>
      </c>
      <c r="B32" s="9">
        <v>5</v>
      </c>
      <c r="C32" s="10" t="s">
        <v>55</v>
      </c>
      <c r="D32" s="10">
        <v>26077</v>
      </c>
      <c r="E32" s="10" t="s">
        <v>33</v>
      </c>
      <c r="F32" s="10" t="s">
        <v>56</v>
      </c>
      <c r="G32" s="10">
        <v>250</v>
      </c>
      <c r="H32" s="10">
        <v>183</v>
      </c>
      <c r="I32" s="10">
        <f>SUM(G32:H32)</f>
        <v>433</v>
      </c>
      <c r="J32" s="10">
        <v>8.8699999999999992</v>
      </c>
      <c r="K32" s="11">
        <f>G32*J32</f>
        <v>2217.5</v>
      </c>
      <c r="L32" s="11">
        <f>H32*J32</f>
        <v>1623.2099999999998</v>
      </c>
      <c r="M32" s="11">
        <f>I32*J32</f>
        <v>3840.7099999999996</v>
      </c>
      <c r="N32" s="11">
        <f>K32*12</f>
        <v>26610</v>
      </c>
      <c r="O32" s="11">
        <f>L32*12</f>
        <v>19478.519999999997</v>
      </c>
      <c r="P32" s="11">
        <f>M32*12</f>
        <v>46088.52</v>
      </c>
      <c r="Q32" s="16">
        <f>P32*5</f>
        <v>230442.59999999998</v>
      </c>
    </row>
    <row r="33" spans="1:17" ht="15" customHeight="1" x14ac:dyDescent="0.25">
      <c r="A33" s="28" t="s">
        <v>57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30"/>
      <c r="N33" s="17">
        <f>N32</f>
        <v>26610</v>
      </c>
      <c r="O33" s="17">
        <f>O32</f>
        <v>19478.519999999997</v>
      </c>
      <c r="P33" s="17">
        <f>P32</f>
        <v>46088.52</v>
      </c>
      <c r="Q33" s="18">
        <f>Q32</f>
        <v>230442.59999999998</v>
      </c>
    </row>
    <row r="34" spans="1:17" x14ac:dyDescent="0.25">
      <c r="A34" s="31"/>
    </row>
    <row r="35" spans="1:17" x14ac:dyDescent="0.25">
      <c r="A35" s="31"/>
    </row>
    <row r="36" spans="1:17" ht="75" x14ac:dyDescent="0.25">
      <c r="A36" s="19" t="s">
        <v>10</v>
      </c>
      <c r="B36" s="22" t="s">
        <v>11</v>
      </c>
      <c r="C36" s="22" t="s">
        <v>12</v>
      </c>
      <c r="D36" s="12" t="s">
        <v>13</v>
      </c>
      <c r="E36" s="12" t="s">
        <v>14</v>
      </c>
      <c r="F36" s="22" t="s">
        <v>16</v>
      </c>
      <c r="G36" s="12" t="s">
        <v>17</v>
      </c>
      <c r="H36" s="12" t="s">
        <v>19</v>
      </c>
      <c r="I36" s="12" t="s">
        <v>21</v>
      </c>
      <c r="J36" s="12" t="s">
        <v>23</v>
      </c>
      <c r="K36" s="12" t="s">
        <v>46</v>
      </c>
      <c r="L36" s="12" t="s">
        <v>47</v>
      </c>
      <c r="M36" s="12" t="s">
        <v>48</v>
      </c>
      <c r="N36" s="12" t="s">
        <v>38</v>
      </c>
      <c r="O36" s="12" t="s">
        <v>50</v>
      </c>
      <c r="P36" s="12" t="s">
        <v>52</v>
      </c>
      <c r="Q36" s="13" t="s">
        <v>41</v>
      </c>
    </row>
    <row r="37" spans="1:17" ht="45" x14ac:dyDescent="0.25">
      <c r="A37" s="20"/>
      <c r="B37" s="23"/>
      <c r="C37" s="23"/>
      <c r="D37" s="7" t="s">
        <v>1</v>
      </c>
      <c r="E37" s="7" t="s">
        <v>15</v>
      </c>
      <c r="F37" s="23"/>
      <c r="G37" s="7" t="s">
        <v>18</v>
      </c>
      <c r="H37" s="7" t="s">
        <v>20</v>
      </c>
      <c r="I37" s="7" t="s">
        <v>22</v>
      </c>
      <c r="J37" s="7" t="s">
        <v>9</v>
      </c>
      <c r="K37" s="7" t="s">
        <v>26</v>
      </c>
      <c r="L37" s="7" t="s">
        <v>29</v>
      </c>
      <c r="M37" s="7" t="s">
        <v>31</v>
      </c>
      <c r="N37" s="7" t="s">
        <v>9</v>
      </c>
      <c r="O37" s="7" t="s">
        <v>28</v>
      </c>
      <c r="P37" s="7" t="s">
        <v>58</v>
      </c>
      <c r="Q37" s="14" t="s">
        <v>9</v>
      </c>
    </row>
    <row r="38" spans="1:17" ht="30" x14ac:dyDescent="0.25">
      <c r="A38" s="21"/>
      <c r="B38" s="24"/>
      <c r="C38" s="24"/>
      <c r="D38" s="3"/>
      <c r="E38" s="3"/>
      <c r="F38" s="24"/>
      <c r="G38" s="3"/>
      <c r="H38" s="3"/>
      <c r="I38" s="3"/>
      <c r="J38" s="8" t="s">
        <v>24</v>
      </c>
      <c r="K38" s="3"/>
      <c r="L38" s="3"/>
      <c r="M38" s="3"/>
      <c r="N38" s="8" t="s">
        <v>49</v>
      </c>
      <c r="O38" s="8" t="s">
        <v>51</v>
      </c>
      <c r="P38" s="3"/>
      <c r="Q38" s="32" t="s">
        <v>59</v>
      </c>
    </row>
    <row r="39" spans="1:17" ht="45" x14ac:dyDescent="0.25">
      <c r="A39" s="33">
        <v>4</v>
      </c>
      <c r="B39" s="9">
        <v>6</v>
      </c>
      <c r="C39" s="10" t="s">
        <v>60</v>
      </c>
      <c r="D39" s="10">
        <v>26387</v>
      </c>
      <c r="E39" s="10" t="s">
        <v>33</v>
      </c>
      <c r="F39" s="10" t="s">
        <v>56</v>
      </c>
      <c r="G39" s="10">
        <v>250</v>
      </c>
      <c r="H39" s="10">
        <v>201</v>
      </c>
      <c r="I39" s="10">
        <f>SUM(G39:H39)</f>
        <v>451</v>
      </c>
      <c r="J39" s="10">
        <v>39.159999999999997</v>
      </c>
      <c r="K39" s="11">
        <f>G39*J39</f>
        <v>9790</v>
      </c>
      <c r="L39" s="11">
        <f>H39*J39</f>
        <v>7871.1599999999989</v>
      </c>
      <c r="M39" s="11">
        <f>I39*J39</f>
        <v>17661.16</v>
      </c>
      <c r="N39" s="11">
        <f>K39*12</f>
        <v>117480</v>
      </c>
      <c r="O39" s="11">
        <f>L39*12</f>
        <v>94453.919999999984</v>
      </c>
      <c r="P39" s="11">
        <f>M39*12</f>
        <v>211933.91999999998</v>
      </c>
      <c r="Q39" s="16">
        <f>P39*5</f>
        <v>1059669.5999999999</v>
      </c>
    </row>
    <row r="40" spans="1:17" ht="15" customHeight="1" x14ac:dyDescent="0.25">
      <c r="A40" s="28" t="s">
        <v>61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30"/>
      <c r="N40" s="17">
        <f>N39</f>
        <v>117480</v>
      </c>
      <c r="O40" s="17">
        <f>O39</f>
        <v>94453.919999999984</v>
      </c>
      <c r="P40" s="17">
        <f>P39</f>
        <v>211933.91999999998</v>
      </c>
      <c r="Q40" s="18">
        <f>Q39</f>
        <v>1059669.5999999999</v>
      </c>
    </row>
    <row r="41" spans="1:17" x14ac:dyDescent="0.25">
      <c r="A41" s="31"/>
    </row>
    <row r="42" spans="1:17" x14ac:dyDescent="0.25">
      <c r="A42" s="31"/>
    </row>
    <row r="43" spans="1:17" ht="30" x14ac:dyDescent="0.25">
      <c r="A43" s="37"/>
      <c r="B43" s="12" t="s">
        <v>62</v>
      </c>
      <c r="C43" s="12" t="s">
        <v>63</v>
      </c>
      <c r="D43" s="13" t="s">
        <v>64</v>
      </c>
    </row>
    <row r="44" spans="1:17" x14ac:dyDescent="0.25">
      <c r="A44" s="38"/>
      <c r="B44" s="8" t="s">
        <v>18</v>
      </c>
      <c r="C44" s="8" t="s">
        <v>20</v>
      </c>
      <c r="D44" s="32" t="s">
        <v>65</v>
      </c>
    </row>
    <row r="45" spans="1:17" x14ac:dyDescent="0.25">
      <c r="A45" s="34" t="s">
        <v>66</v>
      </c>
      <c r="B45" s="35">
        <v>1594852.5</v>
      </c>
      <c r="C45" s="35">
        <v>976049.73</v>
      </c>
      <c r="D45" s="36">
        <f>SUM(B45:C45)</f>
        <v>2570902.23</v>
      </c>
    </row>
    <row r="46" spans="1:17" ht="30" x14ac:dyDescent="0.25">
      <c r="A46" s="37"/>
      <c r="B46" s="12" t="s">
        <v>67</v>
      </c>
      <c r="C46" s="12" t="s">
        <v>68</v>
      </c>
      <c r="D46" s="12" t="s">
        <v>52</v>
      </c>
      <c r="E46" s="13" t="s">
        <v>41</v>
      </c>
    </row>
    <row r="47" spans="1:17" x14ac:dyDescent="0.25">
      <c r="A47" s="40"/>
      <c r="B47" s="7" t="s">
        <v>18</v>
      </c>
      <c r="C47" s="7" t="s">
        <v>69</v>
      </c>
      <c r="D47" s="7" t="s">
        <v>65</v>
      </c>
      <c r="E47" s="14" t="s">
        <v>9</v>
      </c>
    </row>
    <row r="48" spans="1:17" x14ac:dyDescent="0.25">
      <c r="A48" s="38"/>
      <c r="B48" s="3"/>
      <c r="C48" s="8" t="s">
        <v>20</v>
      </c>
      <c r="D48" s="3"/>
      <c r="E48" s="32" t="s">
        <v>70</v>
      </c>
    </row>
    <row r="49" spans="1:5" x14ac:dyDescent="0.25">
      <c r="A49" s="33" t="s">
        <v>71</v>
      </c>
      <c r="B49" s="11">
        <v>8652.5</v>
      </c>
      <c r="C49" s="11">
        <v>6333.63</v>
      </c>
      <c r="D49" s="11">
        <f>SUM(B49:C49)</f>
        <v>14986.130000000001</v>
      </c>
      <c r="E49" s="39">
        <f>D49*5</f>
        <v>74930.650000000009</v>
      </c>
    </row>
    <row r="50" spans="1:5" x14ac:dyDescent="0.25">
      <c r="A50" s="33" t="s">
        <v>72</v>
      </c>
      <c r="B50" s="11">
        <v>26610</v>
      </c>
      <c r="C50" s="11">
        <v>19478.52</v>
      </c>
      <c r="D50" s="11">
        <f t="shared" ref="D50:D52" si="4">SUM(B50:C50)</f>
        <v>46088.520000000004</v>
      </c>
      <c r="E50" s="39">
        <f t="shared" ref="E50:E51" si="5">D50*5</f>
        <v>230442.60000000003</v>
      </c>
    </row>
    <row r="51" spans="1:5" x14ac:dyDescent="0.25">
      <c r="A51" s="33" t="s">
        <v>73</v>
      </c>
      <c r="B51" s="11">
        <v>117480</v>
      </c>
      <c r="C51" s="11">
        <v>94453.92</v>
      </c>
      <c r="D51" s="11">
        <f t="shared" si="4"/>
        <v>211933.91999999998</v>
      </c>
      <c r="E51" s="39">
        <f t="shared" si="5"/>
        <v>1059669.5999999999</v>
      </c>
    </row>
    <row r="52" spans="1:5" ht="18.75" x14ac:dyDescent="0.25">
      <c r="A52" s="41" t="s">
        <v>74</v>
      </c>
      <c r="B52" s="42">
        <f>SUM(B45,B49,B50,B51)</f>
        <v>1747595</v>
      </c>
      <c r="C52" s="42">
        <f>SUM(C45,C49,C50,C51)</f>
        <v>1096315.8</v>
      </c>
      <c r="D52" s="48">
        <f>SUM(D45,D49,D50,D51)</f>
        <v>2843910.8</v>
      </c>
      <c r="E52" s="43">
        <f>SUM(E51,E50,E49,D45)</f>
        <v>3935945.08</v>
      </c>
    </row>
    <row r="53" spans="1:5" ht="15" customHeight="1" x14ac:dyDescent="0.25">
      <c r="A53" s="44" t="s">
        <v>75</v>
      </c>
      <c r="B53" s="45"/>
      <c r="C53" s="45"/>
      <c r="D53" s="46"/>
      <c r="E53" s="47">
        <f>E52</f>
        <v>3935945.08</v>
      </c>
    </row>
    <row r="54" spans="1:5" x14ac:dyDescent="0.25">
      <c r="A54"/>
    </row>
    <row r="55" spans="1:5" x14ac:dyDescent="0.25">
      <c r="A55"/>
    </row>
    <row r="56" spans="1:5" x14ac:dyDescent="0.25">
      <c r="A56"/>
    </row>
    <row r="57" spans="1:5" x14ac:dyDescent="0.25">
      <c r="A57"/>
    </row>
    <row r="58" spans="1:5" x14ac:dyDescent="0.25">
      <c r="A58"/>
    </row>
    <row r="59" spans="1:5" x14ac:dyDescent="0.25">
      <c r="A59"/>
    </row>
    <row r="60" spans="1:5" x14ac:dyDescent="0.25">
      <c r="A60"/>
    </row>
    <row r="61" spans="1:5" x14ac:dyDescent="0.25">
      <c r="A61"/>
    </row>
    <row r="62" spans="1:5" x14ac:dyDescent="0.25">
      <c r="A62"/>
    </row>
    <row r="63" spans="1:5" x14ac:dyDescent="0.25">
      <c r="A63"/>
    </row>
    <row r="64" spans="1:5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  <row r="75" spans="1:1" x14ac:dyDescent="0.25">
      <c r="A75"/>
    </row>
    <row r="76" spans="1:1" x14ac:dyDescent="0.25">
      <c r="A76"/>
    </row>
    <row r="77" spans="1:1" x14ac:dyDescent="0.25">
      <c r="A77"/>
    </row>
    <row r="78" spans="1:1" x14ac:dyDescent="0.25">
      <c r="A78"/>
    </row>
    <row r="79" spans="1:1" x14ac:dyDescent="0.25">
      <c r="A79"/>
    </row>
    <row r="80" spans="1:1" x14ac:dyDescent="0.25">
      <c r="A80"/>
    </row>
    <row r="81" spans="1:1" x14ac:dyDescent="0.25">
      <c r="A81"/>
    </row>
    <row r="82" spans="1:1" x14ac:dyDescent="0.25">
      <c r="A82"/>
    </row>
    <row r="83" spans="1:1" x14ac:dyDescent="0.25">
      <c r="A83"/>
    </row>
    <row r="84" spans="1:1" x14ac:dyDescent="0.25">
      <c r="A84"/>
    </row>
    <row r="85" spans="1:1" x14ac:dyDescent="0.25">
      <c r="A85"/>
    </row>
    <row r="86" spans="1:1" x14ac:dyDescent="0.25">
      <c r="A86"/>
    </row>
    <row r="87" spans="1:1" x14ac:dyDescent="0.25">
      <c r="A87"/>
    </row>
    <row r="88" spans="1:1" x14ac:dyDescent="0.25">
      <c r="A88"/>
    </row>
    <row r="89" spans="1:1" x14ac:dyDescent="0.25">
      <c r="A89"/>
    </row>
    <row r="90" spans="1:1" x14ac:dyDescent="0.25">
      <c r="A90"/>
    </row>
    <row r="91" spans="1:1" x14ac:dyDescent="0.25">
      <c r="A91"/>
    </row>
    <row r="92" spans="1:1" x14ac:dyDescent="0.25">
      <c r="A92"/>
    </row>
    <row r="93" spans="1:1" x14ac:dyDescent="0.25">
      <c r="A93"/>
    </row>
    <row r="94" spans="1:1" x14ac:dyDescent="0.25">
      <c r="A94"/>
    </row>
    <row r="95" spans="1:1" x14ac:dyDescent="0.25">
      <c r="A95"/>
    </row>
    <row r="96" spans="1:1" x14ac:dyDescent="0.25">
      <c r="A96"/>
    </row>
    <row r="97" spans="1:1" x14ac:dyDescent="0.25">
      <c r="A97"/>
    </row>
    <row r="98" spans="1:1" x14ac:dyDescent="0.25">
      <c r="A98"/>
    </row>
    <row r="99" spans="1:1" x14ac:dyDescent="0.25">
      <c r="A99"/>
    </row>
    <row r="100" spans="1:1" x14ac:dyDescent="0.25">
      <c r="A100"/>
    </row>
    <row r="101" spans="1:1" x14ac:dyDescent="0.25">
      <c r="A101"/>
    </row>
    <row r="102" spans="1:1" x14ac:dyDescent="0.25">
      <c r="A102"/>
    </row>
    <row r="103" spans="1:1" x14ac:dyDescent="0.25">
      <c r="A103"/>
    </row>
    <row r="104" spans="1:1" x14ac:dyDescent="0.25">
      <c r="A104"/>
    </row>
    <row r="105" spans="1:1" x14ac:dyDescent="0.25">
      <c r="A105"/>
    </row>
    <row r="106" spans="1:1" x14ac:dyDescent="0.25">
      <c r="A106"/>
    </row>
    <row r="107" spans="1:1" x14ac:dyDescent="0.25">
      <c r="A107"/>
    </row>
    <row r="108" spans="1:1" x14ac:dyDescent="0.25">
      <c r="A108"/>
    </row>
    <row r="109" spans="1:1" x14ac:dyDescent="0.25">
      <c r="A109"/>
    </row>
    <row r="110" spans="1:1" x14ac:dyDescent="0.25">
      <c r="A110"/>
    </row>
    <row r="111" spans="1:1" x14ac:dyDescent="0.25">
      <c r="A111"/>
    </row>
    <row r="112" spans="1:1" x14ac:dyDescent="0.25">
      <c r="A112"/>
    </row>
    <row r="113" spans="1:1" x14ac:dyDescent="0.25">
      <c r="A113"/>
    </row>
    <row r="114" spans="1:1" x14ac:dyDescent="0.25">
      <c r="A114"/>
    </row>
    <row r="115" spans="1:1" x14ac:dyDescent="0.25">
      <c r="A115"/>
    </row>
    <row r="116" spans="1:1" x14ac:dyDescent="0.25">
      <c r="A116"/>
    </row>
    <row r="117" spans="1:1" x14ac:dyDescent="0.25">
      <c r="A117"/>
    </row>
    <row r="118" spans="1:1" x14ac:dyDescent="0.25">
      <c r="A118"/>
    </row>
    <row r="119" spans="1:1" x14ac:dyDescent="0.25">
      <c r="A119"/>
    </row>
    <row r="120" spans="1:1" x14ac:dyDescent="0.25">
      <c r="A120"/>
    </row>
    <row r="121" spans="1:1" x14ac:dyDescent="0.25">
      <c r="A121"/>
    </row>
    <row r="122" spans="1:1" x14ac:dyDescent="0.25">
      <c r="A122"/>
    </row>
    <row r="123" spans="1:1" x14ac:dyDescent="0.25">
      <c r="A123"/>
    </row>
    <row r="124" spans="1:1" x14ac:dyDescent="0.25">
      <c r="A124"/>
    </row>
    <row r="125" spans="1:1" x14ac:dyDescent="0.25">
      <c r="A125"/>
    </row>
    <row r="126" spans="1:1" x14ac:dyDescent="0.25">
      <c r="A126"/>
    </row>
    <row r="127" spans="1:1" x14ac:dyDescent="0.25">
      <c r="A127"/>
    </row>
    <row r="128" spans="1:1" x14ac:dyDescent="0.25">
      <c r="A128"/>
    </row>
    <row r="129" spans="1:1" x14ac:dyDescent="0.25">
      <c r="A129"/>
    </row>
    <row r="130" spans="1:1" x14ac:dyDescent="0.25">
      <c r="A130"/>
    </row>
    <row r="131" spans="1:1" x14ac:dyDescent="0.25">
      <c r="A131"/>
    </row>
    <row r="132" spans="1:1" x14ac:dyDescent="0.25">
      <c r="A132"/>
    </row>
    <row r="133" spans="1:1" x14ac:dyDescent="0.25">
      <c r="A133"/>
    </row>
    <row r="134" spans="1:1" x14ac:dyDescent="0.25">
      <c r="A134"/>
    </row>
    <row r="135" spans="1:1" x14ac:dyDescent="0.25">
      <c r="A135"/>
    </row>
    <row r="136" spans="1:1" x14ac:dyDescent="0.25">
      <c r="A136"/>
    </row>
    <row r="137" spans="1:1" x14ac:dyDescent="0.25">
      <c r="A137"/>
    </row>
    <row r="138" spans="1:1" x14ac:dyDescent="0.25">
      <c r="A138"/>
    </row>
    <row r="139" spans="1:1" x14ac:dyDescent="0.25">
      <c r="A139"/>
    </row>
    <row r="140" spans="1:1" x14ac:dyDescent="0.25">
      <c r="A140"/>
    </row>
    <row r="141" spans="1:1" x14ac:dyDescent="0.25">
      <c r="A141"/>
    </row>
    <row r="142" spans="1:1" x14ac:dyDescent="0.25">
      <c r="A142"/>
    </row>
    <row r="143" spans="1:1" x14ac:dyDescent="0.25">
      <c r="A143"/>
    </row>
    <row r="144" spans="1:1" x14ac:dyDescent="0.25">
      <c r="A144"/>
    </row>
    <row r="145" spans="1:1" x14ac:dyDescent="0.25">
      <c r="A145"/>
    </row>
    <row r="146" spans="1:1" x14ac:dyDescent="0.25">
      <c r="A146"/>
    </row>
    <row r="147" spans="1:1" x14ac:dyDescent="0.25">
      <c r="A147"/>
    </row>
    <row r="148" spans="1:1" x14ac:dyDescent="0.25">
      <c r="A148"/>
    </row>
    <row r="149" spans="1:1" x14ac:dyDescent="0.25">
      <c r="A149"/>
    </row>
    <row r="150" spans="1:1" x14ac:dyDescent="0.25">
      <c r="A150"/>
    </row>
    <row r="151" spans="1:1" x14ac:dyDescent="0.25">
      <c r="A151"/>
    </row>
    <row r="152" spans="1:1" x14ac:dyDescent="0.25">
      <c r="A152"/>
    </row>
    <row r="153" spans="1:1" x14ac:dyDescent="0.25">
      <c r="A153"/>
    </row>
  </sheetData>
  <mergeCells count="32">
    <mergeCell ref="A40:M40"/>
    <mergeCell ref="A43:A44"/>
    <mergeCell ref="A46:A48"/>
    <mergeCell ref="A53:D53"/>
    <mergeCell ref="A33:M33"/>
    <mergeCell ref="A36:A38"/>
    <mergeCell ref="B36:B38"/>
    <mergeCell ref="C36:C38"/>
    <mergeCell ref="F36:F38"/>
    <mergeCell ref="C22:C24"/>
    <mergeCell ref="F22:F24"/>
    <mergeCell ref="A26:J26"/>
    <mergeCell ref="A29:A31"/>
    <mergeCell ref="B29:B31"/>
    <mergeCell ref="C29:C31"/>
    <mergeCell ref="F29:F31"/>
    <mergeCell ref="A9:I9"/>
    <mergeCell ref="A10:I10"/>
    <mergeCell ref="A8:I8"/>
    <mergeCell ref="A1:I1"/>
    <mergeCell ref="A4:I4"/>
    <mergeCell ref="A5:I5"/>
    <mergeCell ref="A6:I6"/>
    <mergeCell ref="A7:I7"/>
    <mergeCell ref="A13:A15"/>
    <mergeCell ref="B13:B15"/>
    <mergeCell ref="C13:C15"/>
    <mergeCell ref="F13:F15"/>
    <mergeCell ref="A16:A18"/>
    <mergeCell ref="A19:J19"/>
    <mergeCell ref="A22:A24"/>
    <mergeCell ref="B22:B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7</vt:i4>
      </vt:variant>
    </vt:vector>
  </HeadingPairs>
  <TitlesOfParts>
    <vt:vector size="8" baseType="lpstr">
      <vt:lpstr>Planilha1</vt:lpstr>
      <vt:lpstr>Planilha1!RefPro_8Yn6sYLJHSNnBtEN</vt:lpstr>
      <vt:lpstr>Planilha1!RefPro_ARKwLD6a4NA5tmd8</vt:lpstr>
      <vt:lpstr>Planilha1!RefPro_bM3QoXAewu0EzMmM</vt:lpstr>
      <vt:lpstr>Planilha1!RefPro_cMrNAer3Vt4FrT3c</vt:lpstr>
      <vt:lpstr>Planilha1!RefPro_dOIeLbzTxoBcwL97</vt:lpstr>
      <vt:lpstr>Planilha1!RefPro_EIR7dSXxlCxh5zFu</vt:lpstr>
      <vt:lpstr>Planilha1!RefPro_rMrtmwgGR3a6EY4I</vt:lpstr>
    </vt:vector>
  </TitlesOfParts>
  <Company>Conselho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Emmanoel Cambuí Colonnezi</dc:creator>
  <cp:lastModifiedBy>Carolina Sales Abraham</cp:lastModifiedBy>
  <dcterms:created xsi:type="dcterms:W3CDTF">2024-09-20T11:04:18Z</dcterms:created>
  <dcterms:modified xsi:type="dcterms:W3CDTF">2025-01-16T21:10:48Z</dcterms:modified>
</cp:coreProperties>
</file>